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'BRPL'!$A$1:$R$181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'NDPL'!$A$1:$Q$163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<sst xmlns="http://schemas.openxmlformats.org/spreadsheetml/2006/main" count="1513" uniqueCount="431">
  <si>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</si>
  <si>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</si>
  <si>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</si>
  <si>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</si>
  <si>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</si>
  <si>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</si>
  <si>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</si>
  <si>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</si>
  <si>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</si>
  <si>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</si>
  <si>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</si>
  <si>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</si>
  <si>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</si>
  <si>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</si>
  <si>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</si>
  <si>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</si>
  <si>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</si>
  <si>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</si>
  <si>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</si>
  <si>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</si>
  <si>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</si>
  <si>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</si>
  <si>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</si>
  <si>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</si>
  <si>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</si>
  <si>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</si>
  <si>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</si>
  <si>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</si>
  <si>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</si>
  <si>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</si>
  <si>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</si>
  <si>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</si>
  <si>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</si>
  <si>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</si>
  <si>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</si>
  <si>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</si>
  <si>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</si>
  <si>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</si>
  <si>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</si>
  <si>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</si>
  <si>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</si>
  <si>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</si>
  <si>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</si>
  <si>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</si>
  <si>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</si>
  <si>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</si>
  <si>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</si>
  <si>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</si>
  <si>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</si>
  <si>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</si>
  <si>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</si>
  <si>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</si>
  <si>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</si>
  <si>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</si>
  <si>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</si>
  <si>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</si>
  <si>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</si>
  <si>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</si>
  <si>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</si>
  <si>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</si>
  <si>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</si>
  <si>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</si>
  <si>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</si>
  <si>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</si>
  <si>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</si>
  <si>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</si>
  <si>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</si>
  <si>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</si>
  <si>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</si>
  <si>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</si>
  <si>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</si>
  <si>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</si>
  <si>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</si>
  <si>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</si>
  <si>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</si>
  <si>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</si>
  <si>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</si>
  <si>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</si>
  <si>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</si>
  <si>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</si>
  <si>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</si>
  <si>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</si>
  <si>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</si>
  <si>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</si>
  <si>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</si>
  <si>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</si>
  <si>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</si>
  <si>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</si>
  <si>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</si>
  <si>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</si>
  <si>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</si>
  <si>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</si>
  <si>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</si>
  <si>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</si>
  <si>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</si>
  <si>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</si>
  <si>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</si>
  <si>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</si>
  <si>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</si>
  <si>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</si>
  <si>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</si>
  <si>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</si>
  <si>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</si>
  <si>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</si>
  <si>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</si>
  <si>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</si>
  <si>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</si>
  <si>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</si>
  <si>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</si>
  <si>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</si>
  <si>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</si>
  <si>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</si>
  <si>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</si>
  <si>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</si>
  <si>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</si>
  <si>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</si>
  <si>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</si>
  <si>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</si>
  <si>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</si>
  <si>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</si>
  <si>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</si>
  <si>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</si>
  <si>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</si>
  <si>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</si>
  <si>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</si>
  <si>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</si>
  <si>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</si>
  <si>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</si>
  <si>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</si>
  <si>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</si>
  <si>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</si>
  <si>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</si>
  <si>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</si>
  <si>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</si>
  <si>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</si>
  <si>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</si>
  <si>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</si>
  <si>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</si>
  <si>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</si>
  <si>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</si>
  <si>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</si>
  <si>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</si>
  <si>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</si>
  <si>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</si>
  <si>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</si>
  <si>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</si>
  <si>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</si>
  <si>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</si>
  <si>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</si>
  <si>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</si>
  <si>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</si>
  <si>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</si>
  <si>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</si>
  <si>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</si>
  <si>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</si>
  <si>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</si>
  <si>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</si>
  <si>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</si>
  <si>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</si>
  <si>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</si>
  <si>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</si>
  <si>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</si>
  <si>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</si>
  <si>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</si>
  <si>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</si>
  <si>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</si>
  <si>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</si>
  <si>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</si>
  <si>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</si>
  <si>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</si>
  <si>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</si>
  <si>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</si>
  <si>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</si>
  <si>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</si>
  <si>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</si>
  <si>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</si>
  <si>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</si>
  <si>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</si>
  <si>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</si>
  <si>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</si>
  <si>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</si>
  <si>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</si>
  <si>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</si>
  <si>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</si>
  <si>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</si>
  <si>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</si>
  <si>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</si>
  <si>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</si>
  <si>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</si>
  <si>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</si>
  <si>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</si>
  <si>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</si>
  <si>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</si>
  <si>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</si>
  <si>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</si>
  <si>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</si>
  <si>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</si>
  <si>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</si>
  <si>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</si>
  <si>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</si>
  <si>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</si>
  <si>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</si>
  <si>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</si>
  <si>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</si>
  <si>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</si>
  <si>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</si>
  <si>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</si>
  <si>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</si>
  <si>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</si>
  <si>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</si>
  <si>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</si>
  <si>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</si>
  <si>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</si>
  <si>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</si>
  <si>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</si>
  <si>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</si>
  <si>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</si>
  <si>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</si>
  <si>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</si>
  <si>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</si>
  <si>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</si>
  <si>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</si>
  <si>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</si>
  <si>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</si>
  <si>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</si>
  <si>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</si>
  <si>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</si>
  <si>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</si>
  <si>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</si>
  <si>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</si>
  <si>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</si>
  <si>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</si>
  <si>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</si>
  <si>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</si>
  <si>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</si>
  <si>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</si>
  <si>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</si>
  <si>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</si>
  <si>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</si>
  <si>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</si>
  <si>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</si>
  <si>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</si>
  <si>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</si>
  <si>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</si>
  <si>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</si>
  <si>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</si>
  <si>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</si>
  <si>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</si>
  <si>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</si>
  <si>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</si>
  <si>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</si>
  <si>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</si>
  <si>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</si>
  <si>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</si>
  <si>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</si>
  <si>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</si>
  <si>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</si>
  <si>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</si>
  <si>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</si>
  <si>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</si>
  <si>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</si>
  <si>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</si>
  <si>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</si>
  <si>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</si>
  <si>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</si>
  <si>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</si>
  <si>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</si>
  <si>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</si>
  <si>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</si>
  <si>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</si>
  <si>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</si>
  <si>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</si>
  <si>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</si>
  <si>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</si>
  <si>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</si>
  <si>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</si>
  <si>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</si>
  <si>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</si>
  <si>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</si>
  <si>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</si>
  <si>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</si>
  <si>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</si>
  <si>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</si>
  <si>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</si>
  <si>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</si>
  <si>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</si>
  <si>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</si>
  <si>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</si>
  <si>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</si>
  <si>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</si>
  <si>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</si>
  <si>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</si>
  <si>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</si>
  <si>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</si>
  <si>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</si>
  <si>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</si>
  <si>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</si>
  <si>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</si>
  <si>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</si>
  <si>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</si>
  <si>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</si>
  <si>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</si>
  <si>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</si>
  <si>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</si>
  <si>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</si>
  <si>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</si>
  <si>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</si>
  <si>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</si>
  <si>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</si>
  <si>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</si>
  <si>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</si>
  <si>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</si>
  <si>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</si>
  <si>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</si>
  <si>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</si>
  <si>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</si>
  <si>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</si>
  <si>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</si>
  <si>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</si>
  <si>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</si>
  <si>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</si>
  <si>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</si>
  <si>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</si>
  <si>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</si>
  <si>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</si>
  <si>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</si>
  <si>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</si>
  <si>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</si>
  <si>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</si>
  <si>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</si>
  <si>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</si>
  <si>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</si>
  <si>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</si>
  <si>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</si>
  <si>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</si>
  <si>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</si>
  <si>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</si>
  <si>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</si>
  <si>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</si>
  <si>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</si>
  <si>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</si>
  <si>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</si>
  <si>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</si>
  <si>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</si>
  <si>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</si>
  <si>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</si>
  <si>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</si>
  <si>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</si>
  <si>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</si>
  <si>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</si>
  <si>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</si>
  <si>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</si>
  <si>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</si>
  <si>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</si>
  <si>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</si>
  <si>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</si>
  <si>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</si>
  <si>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</si>
  <si>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</si>
  <si>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</si>
  <si>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</si>
  <si>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</si>
  <si>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</si>
  <si>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</si>
  <si>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</si>
  <si>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</si>
  <si>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</si>
  <si>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</si>
  <si>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</si>
  <si>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</si>
  <si>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</si>
  <si>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</si>
  <si>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</si>
  <si>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</si>
  <si>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</si>
  <si>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</si>
  <si>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</si>
  <si>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</si>
  <si>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</si>
  <si>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</si>
  <si>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</si>
  <si>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</si>
  <si>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</si>
  <si>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</si>
  <si>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</si>
  <si>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</si>
  <si>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</si>
  <si>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</si>
  <si>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</si>
  <si>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</si>
  <si>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</si>
  <si>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</si>
  <si>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</si>
  <si>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</si>
  <si>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</si>
  <si>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</si>
  <si>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</si>
  <si>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</si>
  <si>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</si>
  <si>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</si>
  <si>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</si>
  <si>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</si>
  <si>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</si>
  <si>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</si>
  <si>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</si>
  <si>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</si>
  <si>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</si>
  <si>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</si>
  <si>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</si>
  <si>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</si>
  <si>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</si>
  <si>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</si>
  <si>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</si>
  <si>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</si>
  <si>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</si>
  <si>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 xml:space="preserve">                           PERIOD 1st MAY-2014 TO 31st MAY-2014 </t>
  </si>
  <si>
    <t>FINAL READING 01/06/2014</t>
  </si>
  <si>
    <t>INTIAL READING 01/05/2014</t>
  </si>
  <si>
    <t>MAY-2014</t>
  </si>
  <si>
    <t>Note :Sharing taken from wk-04 abt bill 2014-15</t>
  </si>
  <si>
    <t>wef 27/5/14</t>
  </si>
  <si>
    <t>wef 17/5/14</t>
  </si>
  <si>
    <t>100MVA Tx.3 (33 KV)</t>
  </si>
  <si>
    <t>check meter data used</t>
  </si>
  <si>
    <t>metering not in ordert till 17/5/2014</t>
  </si>
  <si>
    <t>Data upto 19/05/2014</t>
  </si>
  <si>
    <t>Assessment for April 2014</t>
  </si>
  <si>
    <t>w.e.f from 22/05/2014</t>
  </si>
  <si>
    <t>Check meter data used</t>
  </si>
  <si>
    <t>.</t>
  </si>
  <si>
    <t>Assessment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</si>
</sst>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8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9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8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8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8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8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8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15" xfId="0" applyNumberFormat="1" applyFont="1" applyFill="1" applyBorder="1" applyAlignment="1">
      <alignment/>
    </xf>
    <xf numFmtId="178" fontId="21" fillId="0" borderId="15" xfId="0" applyNumberFormat="1" applyFont="1" applyFill="1" applyBorder="1" applyAlignment="1">
      <alignment horizontal="center"/>
    </xf>
    <xf numFmtId="178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8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8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8" fontId="21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5" xfId="0" applyNumberFormat="1" applyFont="1" applyBorder="1" applyAlignment="1">
      <alignment horizontal="center"/>
    </xf>
    <xf numFmtId="178" fontId="23" fillId="0" borderId="0" xfId="0" applyNumberFormat="1" applyFont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87" fontId="0" fillId="0" borderId="13" xfId="0" applyNumberFormat="1" applyBorder="1" applyAlignment="1">
      <alignment vertical="center"/>
    </xf>
    <xf numFmtId="187" fontId="0" fillId="0" borderId="0" xfId="0" applyNumberFormat="1" applyBorder="1" applyAlignment="1">
      <alignment horizontal="center" vertical="center"/>
    </xf>
    <xf numFmtId="187" fontId="4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13" fillId="0" borderId="0" xfId="0" applyNumberFormat="1" applyFont="1" applyAlignment="1">
      <alignment/>
    </xf>
    <xf numFmtId="187" fontId="23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horizontal="center" vertical="center"/>
    </xf>
    <xf numFmtId="179" fontId="4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15" fillId="0" borderId="15" xfId="0" applyNumberFormat="1" applyFont="1" applyBorder="1" applyAlignment="1">
      <alignment horizontal="center" vertical="center"/>
    </xf>
    <xf numFmtId="179" fontId="21" fillId="0" borderId="15" xfId="0" applyNumberFormat="1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45" fillId="0" borderId="0" xfId="0" applyNumberFormat="1" applyFont="1" applyAlignment="1">
      <alignment vertical="center"/>
    </xf>
    <xf numFmtId="179" fontId="21" fillId="0" borderId="0" xfId="0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9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8" fontId="19" fillId="0" borderId="15" xfId="0" applyNumberFormat="1" applyFont="1" applyBorder="1" applyAlignment="1">
      <alignment horizontal="center" vertical="center"/>
    </xf>
    <xf numFmtId="180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80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8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1" fontId="49" fillId="0" borderId="15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19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15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="70" zoomScaleSheetLayoutView="70" workbookViewId="0" topLeftCell="C1">
      <selection activeCell="E17" sqref="E17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243</v>
      </c>
      <c r="Q1" s="757" t="s">
        <v>418</v>
      </c>
    </row>
    <row r="2" spans="1:11" ht="15">
      <c r="A2" s="17" t="s">
        <v>244</v>
      </c>
      <c r="K2" s="98"/>
    </row>
    <row r="3" spans="1:8" ht="23.25">
      <c r="A3" s="223" t="s">
        <v>0</v>
      </c>
      <c r="H3" s="4"/>
    </row>
    <row r="4" spans="1:16" ht="24" thickBot="1">
      <c r="A4" s="223" t="s">
        <v>245</v>
      </c>
      <c r="G4" s="19"/>
      <c r="H4" s="19"/>
      <c r="I4" s="98" t="s">
        <v>405</v>
      </c>
      <c r="J4" s="19"/>
      <c r="K4" s="19"/>
      <c r="L4" s="19"/>
      <c r="M4" s="19"/>
      <c r="N4" s="98" t="s">
        <v>406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416</v>
      </c>
      <c r="H5" s="39" t="s">
        <v>417</v>
      </c>
      <c r="I5" s="39" t="s">
        <v>4</v>
      </c>
      <c r="J5" s="39" t="s">
        <v>5</v>
      </c>
      <c r="K5" s="40" t="s">
        <v>6</v>
      </c>
      <c r="L5" s="41" t="str">
        <f>G5</f>
        <v>FINAL READING 01/06/2014</v>
      </c>
      <c r="M5" s="39" t="str">
        <f>H5</f>
        <v>INTIAL READING 01/05/2014</v>
      </c>
      <c r="N5" s="39" t="s">
        <v>4</v>
      </c>
      <c r="O5" s="39" t="s">
        <v>5</v>
      </c>
      <c r="P5" s="40" t="s">
        <v>6</v>
      </c>
      <c r="Q5" s="40" t="s">
        <v>316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353</v>
      </c>
      <c r="F9" s="436">
        <v>-1000</v>
      </c>
      <c r="G9" s="445">
        <v>990411</v>
      </c>
      <c r="H9" s="446">
        <v>990416</v>
      </c>
      <c r="I9" s="446">
        <f>G9-H9</f>
        <v>-5</v>
      </c>
      <c r="J9" s="446">
        <f aca="true" t="shared" si="0" ref="J9:J62">$F9*I9</f>
        <v>5000</v>
      </c>
      <c r="K9" s="453">
        <f aca="true" t="shared" si="1" ref="K9:K62">J9/1000000</f>
        <v>0.005</v>
      </c>
      <c r="L9" s="445">
        <v>997387</v>
      </c>
      <c r="M9" s="446">
        <v>998634</v>
      </c>
      <c r="N9" s="446">
        <f>L9-M9</f>
        <v>-1247</v>
      </c>
      <c r="O9" s="446">
        <f aca="true" t="shared" si="2" ref="O9:O62">$F9*N9</f>
        <v>1247000</v>
      </c>
      <c r="P9" s="453">
        <f aca="true" t="shared" si="3" ref="P9:P62">O9/1000000</f>
        <v>1.247</v>
      </c>
      <c r="Q9" s="732"/>
    </row>
    <row r="10" spans="1:17" ht="16.5">
      <c r="A10" s="350">
        <v>2</v>
      </c>
      <c r="B10" s="456" t="s">
        <v>387</v>
      </c>
      <c r="C10" s="436">
        <v>5128432</v>
      </c>
      <c r="D10" s="464" t="s">
        <v>12</v>
      </c>
      <c r="E10" s="426" t="s">
        <v>353</v>
      </c>
      <c r="F10" s="436">
        <v>-1000</v>
      </c>
      <c r="G10" s="442">
        <v>994140</v>
      </c>
      <c r="H10" s="443">
        <v>994198</v>
      </c>
      <c r="I10" s="443">
        <f>G10-H10</f>
        <v>-58</v>
      </c>
      <c r="J10" s="443">
        <f t="shared" si="0"/>
        <v>58000</v>
      </c>
      <c r="K10" s="444">
        <f t="shared" si="1"/>
        <v>0.058</v>
      </c>
      <c r="L10" s="442">
        <v>998094</v>
      </c>
      <c r="M10" s="443">
        <v>998244</v>
      </c>
      <c r="N10" s="443">
        <f>L10-M10</f>
        <v>-150</v>
      </c>
      <c r="O10" s="443">
        <f t="shared" si="2"/>
        <v>150000</v>
      </c>
      <c r="P10" s="444">
        <f t="shared" si="3"/>
        <v>0.15</v>
      </c>
      <c r="Q10" s="697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353</v>
      </c>
      <c r="F11" s="436">
        <v>-1000</v>
      </c>
      <c r="G11" s="442">
        <v>4361</v>
      </c>
      <c r="H11" s="443">
        <v>4411</v>
      </c>
      <c r="I11" s="443">
        <f aca="true" t="shared" si="4" ref="I11:I62">G11-H11</f>
        <v>-50</v>
      </c>
      <c r="J11" s="443">
        <f t="shared" si="0"/>
        <v>50000</v>
      </c>
      <c r="K11" s="444">
        <f t="shared" si="1"/>
        <v>0.05</v>
      </c>
      <c r="L11" s="442">
        <v>996109</v>
      </c>
      <c r="M11" s="443">
        <v>996270</v>
      </c>
      <c r="N11" s="443">
        <f>L11-M11</f>
        <v>-161</v>
      </c>
      <c r="O11" s="443">
        <f t="shared" si="2"/>
        <v>161000</v>
      </c>
      <c r="P11" s="444">
        <f t="shared" si="3"/>
        <v>0.161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353</v>
      </c>
      <c r="F13" s="436">
        <v>-1000</v>
      </c>
      <c r="G13" s="442">
        <v>974290</v>
      </c>
      <c r="H13" s="443">
        <v>974300</v>
      </c>
      <c r="I13" s="443">
        <f t="shared" si="4"/>
        <v>-10</v>
      </c>
      <c r="J13" s="443">
        <f t="shared" si="0"/>
        <v>10000</v>
      </c>
      <c r="K13" s="444">
        <f t="shared" si="1"/>
        <v>0.01</v>
      </c>
      <c r="L13" s="442">
        <v>975669</v>
      </c>
      <c r="M13" s="443">
        <v>976093</v>
      </c>
      <c r="N13" s="443">
        <f>L13-M13</f>
        <v>-424</v>
      </c>
      <c r="O13" s="443">
        <f t="shared" si="2"/>
        <v>424000</v>
      </c>
      <c r="P13" s="444">
        <f t="shared" si="3"/>
        <v>0.424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353</v>
      </c>
      <c r="F14" s="436">
        <v>-1000</v>
      </c>
      <c r="G14" s="442">
        <v>917261</v>
      </c>
      <c r="H14" s="443">
        <v>917230</v>
      </c>
      <c r="I14" s="443">
        <f t="shared" si="4"/>
        <v>31</v>
      </c>
      <c r="J14" s="443">
        <f t="shared" si="0"/>
        <v>-31000</v>
      </c>
      <c r="K14" s="444">
        <f t="shared" si="1"/>
        <v>-0.031</v>
      </c>
      <c r="L14" s="442">
        <v>940849</v>
      </c>
      <c r="M14" s="443">
        <v>941028</v>
      </c>
      <c r="N14" s="443">
        <f>L14-M14</f>
        <v>-179</v>
      </c>
      <c r="O14" s="443">
        <f t="shared" si="2"/>
        <v>179000</v>
      </c>
      <c r="P14" s="444">
        <f t="shared" si="3"/>
        <v>0.179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353</v>
      </c>
      <c r="F16" s="436">
        <v>-1000</v>
      </c>
      <c r="G16" s="442">
        <v>22966</v>
      </c>
      <c r="H16" s="516">
        <v>22959</v>
      </c>
      <c r="I16" s="443">
        <f t="shared" si="4"/>
        <v>7</v>
      </c>
      <c r="J16" s="443">
        <f t="shared" si="0"/>
        <v>-7000</v>
      </c>
      <c r="K16" s="444">
        <f t="shared" si="1"/>
        <v>-0.007</v>
      </c>
      <c r="L16" s="442">
        <v>17141</v>
      </c>
      <c r="M16" s="516">
        <v>17168</v>
      </c>
      <c r="N16" s="443">
        <f>L16-M16</f>
        <v>-27</v>
      </c>
      <c r="O16" s="443">
        <f t="shared" si="2"/>
        <v>27000</v>
      </c>
      <c r="P16" s="444">
        <f t="shared" si="3"/>
        <v>0.027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353</v>
      </c>
      <c r="F17" s="436">
        <v>-1000</v>
      </c>
      <c r="G17" s="442">
        <v>12394</v>
      </c>
      <c r="H17" s="516">
        <v>12482</v>
      </c>
      <c r="I17" s="443">
        <f t="shared" si="4"/>
        <v>-88</v>
      </c>
      <c r="J17" s="443">
        <f t="shared" si="0"/>
        <v>88000</v>
      </c>
      <c r="K17" s="444">
        <f t="shared" si="1"/>
        <v>0.088</v>
      </c>
      <c r="L17" s="442">
        <v>12730</v>
      </c>
      <c r="M17" s="516">
        <v>13075</v>
      </c>
      <c r="N17" s="443">
        <f>L17-M17</f>
        <v>-345</v>
      </c>
      <c r="O17" s="443">
        <f t="shared" si="2"/>
        <v>345000</v>
      </c>
      <c r="P17" s="444">
        <f t="shared" si="3"/>
        <v>0.345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353</v>
      </c>
      <c r="F18" s="436">
        <v>-1250</v>
      </c>
      <c r="G18" s="442">
        <v>14241</v>
      </c>
      <c r="H18" s="516">
        <v>14297</v>
      </c>
      <c r="I18" s="443">
        <f>G18-H18</f>
        <v>-56</v>
      </c>
      <c r="J18" s="443">
        <f t="shared" si="0"/>
        <v>70000</v>
      </c>
      <c r="K18" s="444">
        <f t="shared" si="1"/>
        <v>0.07</v>
      </c>
      <c r="L18" s="442">
        <v>995180</v>
      </c>
      <c r="M18" s="516">
        <v>995451</v>
      </c>
      <c r="N18" s="443">
        <f>L18-M18</f>
        <v>-271</v>
      </c>
      <c r="O18" s="443">
        <f t="shared" si="2"/>
        <v>338750</v>
      </c>
      <c r="P18" s="444">
        <f t="shared" si="3"/>
        <v>0.33875</v>
      </c>
      <c r="Q18" s="613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353</v>
      </c>
      <c r="F19" s="436">
        <v>-1000</v>
      </c>
      <c r="G19" s="442">
        <v>6503</v>
      </c>
      <c r="H19" s="516">
        <v>6604</v>
      </c>
      <c r="I19" s="443">
        <f t="shared" si="4"/>
        <v>-101</v>
      </c>
      <c r="J19" s="443">
        <f t="shared" si="0"/>
        <v>101000</v>
      </c>
      <c r="K19" s="444">
        <f t="shared" si="1"/>
        <v>0.101</v>
      </c>
      <c r="L19" s="442">
        <v>984954</v>
      </c>
      <c r="M19" s="516">
        <v>985256</v>
      </c>
      <c r="N19" s="443">
        <f>L19-M19</f>
        <v>-302</v>
      </c>
      <c r="O19" s="443">
        <f t="shared" si="2"/>
        <v>302000</v>
      </c>
      <c r="P19" s="444">
        <f t="shared" si="3"/>
        <v>0.302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353</v>
      </c>
      <c r="F21" s="436">
        <v>-1000</v>
      </c>
      <c r="G21" s="442">
        <v>31203</v>
      </c>
      <c r="H21" s="443">
        <v>31277</v>
      </c>
      <c r="I21" s="443">
        <f t="shared" si="4"/>
        <v>-74</v>
      </c>
      <c r="J21" s="443">
        <f t="shared" si="0"/>
        <v>74000</v>
      </c>
      <c r="K21" s="444">
        <f t="shared" si="1"/>
        <v>0.074</v>
      </c>
      <c r="L21" s="442">
        <v>9084</v>
      </c>
      <c r="M21" s="443">
        <v>9098</v>
      </c>
      <c r="N21" s="443">
        <f>L21-M21</f>
        <v>-14</v>
      </c>
      <c r="O21" s="443">
        <f t="shared" si="2"/>
        <v>14000</v>
      </c>
      <c r="P21" s="444">
        <f t="shared" si="3"/>
        <v>0.014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353</v>
      </c>
      <c r="F22" s="436">
        <v>-1000</v>
      </c>
      <c r="G22" s="442">
        <v>992090</v>
      </c>
      <c r="H22" s="443">
        <v>992227</v>
      </c>
      <c r="I22" s="443">
        <f t="shared" si="4"/>
        <v>-137</v>
      </c>
      <c r="J22" s="443">
        <f t="shared" si="0"/>
        <v>137000</v>
      </c>
      <c r="K22" s="444">
        <f t="shared" si="1"/>
        <v>0.137</v>
      </c>
      <c r="L22" s="442">
        <v>3789</v>
      </c>
      <c r="M22" s="443">
        <v>3866</v>
      </c>
      <c r="N22" s="443">
        <f>L22-M22</f>
        <v>-77</v>
      </c>
      <c r="O22" s="443">
        <f t="shared" si="2"/>
        <v>77000</v>
      </c>
      <c r="P22" s="444">
        <f t="shared" si="3"/>
        <v>0.077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353</v>
      </c>
      <c r="F23" s="436">
        <v>-1000</v>
      </c>
      <c r="G23" s="442">
        <v>991820</v>
      </c>
      <c r="H23" s="443">
        <v>991932</v>
      </c>
      <c r="I23" s="443">
        <f>G23-H23</f>
        <v>-112</v>
      </c>
      <c r="J23" s="443">
        <f t="shared" si="0"/>
        <v>112000</v>
      </c>
      <c r="K23" s="444">
        <f t="shared" si="1"/>
        <v>0.112</v>
      </c>
      <c r="L23" s="442">
        <v>999178</v>
      </c>
      <c r="M23" s="443">
        <v>999329</v>
      </c>
      <c r="N23" s="443">
        <f>L23-M23</f>
        <v>-151</v>
      </c>
      <c r="O23" s="443">
        <f t="shared" si="2"/>
        <v>151000</v>
      </c>
      <c r="P23" s="444">
        <f t="shared" si="3"/>
        <v>0.151</v>
      </c>
      <c r="Q23" s="613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353</v>
      </c>
      <c r="F24" s="436">
        <v>1000</v>
      </c>
      <c r="G24" s="442">
        <v>899604</v>
      </c>
      <c r="H24" s="443">
        <v>901126</v>
      </c>
      <c r="I24" s="443">
        <f t="shared" si="4"/>
        <v>-1522</v>
      </c>
      <c r="J24" s="443">
        <f t="shared" si="0"/>
        <v>-1522000</v>
      </c>
      <c r="K24" s="444">
        <f t="shared" si="1"/>
        <v>-1.522</v>
      </c>
      <c r="L24" s="442">
        <v>920513</v>
      </c>
      <c r="M24" s="443">
        <v>920513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353</v>
      </c>
      <c r="F26" s="436">
        <v>-1000</v>
      </c>
      <c r="G26" s="442">
        <v>987817</v>
      </c>
      <c r="H26" s="443">
        <v>988005</v>
      </c>
      <c r="I26" s="443">
        <f t="shared" si="4"/>
        <v>-188</v>
      </c>
      <c r="J26" s="443">
        <f t="shared" si="0"/>
        <v>188000</v>
      </c>
      <c r="K26" s="444">
        <f t="shared" si="1"/>
        <v>0.188</v>
      </c>
      <c r="L26" s="442">
        <v>16917</v>
      </c>
      <c r="M26" s="443">
        <v>16927</v>
      </c>
      <c r="N26" s="443">
        <f>L26-M26</f>
        <v>-10</v>
      </c>
      <c r="O26" s="443">
        <f t="shared" si="2"/>
        <v>10000</v>
      </c>
      <c r="P26" s="444">
        <f t="shared" si="3"/>
        <v>0.01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353</v>
      </c>
      <c r="F27" s="436">
        <v>-1000</v>
      </c>
      <c r="G27" s="442">
        <v>998436</v>
      </c>
      <c r="H27" s="443">
        <v>998525</v>
      </c>
      <c r="I27" s="443">
        <f t="shared" si="4"/>
        <v>-89</v>
      </c>
      <c r="J27" s="443">
        <f t="shared" si="0"/>
        <v>89000</v>
      </c>
      <c r="K27" s="444">
        <f t="shared" si="1"/>
        <v>0.089</v>
      </c>
      <c r="L27" s="442">
        <v>19634</v>
      </c>
      <c r="M27" s="443">
        <v>19649</v>
      </c>
      <c r="N27" s="443">
        <f>L27-M27</f>
        <v>-15</v>
      </c>
      <c r="O27" s="443">
        <f t="shared" si="2"/>
        <v>15000</v>
      </c>
      <c r="P27" s="444">
        <f t="shared" si="3"/>
        <v>0.015</v>
      </c>
      <c r="Q27" s="181"/>
    </row>
    <row r="28" spans="1:17" ht="15.75" customHeight="1">
      <c r="A28" s="350">
        <v>16</v>
      </c>
      <c r="B28" s="456" t="s">
        <v>17</v>
      </c>
      <c r="C28" s="436">
        <v>4865052</v>
      </c>
      <c r="D28" s="464" t="s">
        <v>12</v>
      </c>
      <c r="E28" s="426" t="s">
        <v>353</v>
      </c>
      <c r="F28" s="436">
        <v>-1000</v>
      </c>
      <c r="G28" s="442">
        <v>1989</v>
      </c>
      <c r="H28" s="443">
        <v>1938</v>
      </c>
      <c r="I28" s="443">
        <f t="shared" si="4"/>
        <v>51</v>
      </c>
      <c r="J28" s="443">
        <f t="shared" si="0"/>
        <v>-51000</v>
      </c>
      <c r="K28" s="444">
        <f t="shared" si="1"/>
        <v>-0.051</v>
      </c>
      <c r="L28" s="442">
        <v>999936</v>
      </c>
      <c r="M28" s="443">
        <v>999939</v>
      </c>
      <c r="N28" s="443">
        <f>L28-M28</f>
        <v>-3</v>
      </c>
      <c r="O28" s="443">
        <f t="shared" si="2"/>
        <v>3000</v>
      </c>
      <c r="P28" s="444">
        <f t="shared" si="3"/>
        <v>0.003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353</v>
      </c>
      <c r="F31" s="436">
        <v>200</v>
      </c>
      <c r="G31" s="445">
        <v>999926</v>
      </c>
      <c r="H31" s="446">
        <v>999945</v>
      </c>
      <c r="I31" s="446">
        <f>G31-H31</f>
        <v>-19</v>
      </c>
      <c r="J31" s="446">
        <f t="shared" si="0"/>
        <v>-3800</v>
      </c>
      <c r="K31" s="453">
        <f t="shared" si="1"/>
        <v>-0.0038</v>
      </c>
      <c r="L31" s="445">
        <v>992578</v>
      </c>
      <c r="M31" s="446">
        <v>993126</v>
      </c>
      <c r="N31" s="446">
        <f aca="true" t="shared" si="5" ref="N31:N36">L31-M31</f>
        <v>-548</v>
      </c>
      <c r="O31" s="446">
        <f t="shared" si="2"/>
        <v>-109600</v>
      </c>
      <c r="P31" s="453">
        <f t="shared" si="3"/>
        <v>-0.1096</v>
      </c>
      <c r="Q31" s="580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353</v>
      </c>
      <c r="F32" s="436">
        <v>1000</v>
      </c>
      <c r="G32" s="442">
        <v>661</v>
      </c>
      <c r="H32" s="443">
        <v>641</v>
      </c>
      <c r="I32" s="443">
        <f t="shared" si="4"/>
        <v>20</v>
      </c>
      <c r="J32" s="443">
        <f t="shared" si="0"/>
        <v>20000</v>
      </c>
      <c r="K32" s="444">
        <f t="shared" si="1"/>
        <v>0.02</v>
      </c>
      <c r="L32" s="442">
        <v>29386</v>
      </c>
      <c r="M32" s="443">
        <v>29301</v>
      </c>
      <c r="N32" s="443">
        <f t="shared" si="5"/>
        <v>85</v>
      </c>
      <c r="O32" s="443">
        <f t="shared" si="2"/>
        <v>85000</v>
      </c>
      <c r="P32" s="444">
        <f t="shared" si="3"/>
        <v>0.085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353</v>
      </c>
      <c r="F33" s="436">
        <v>100</v>
      </c>
      <c r="G33" s="442">
        <v>4385</v>
      </c>
      <c r="H33" s="443">
        <v>4350</v>
      </c>
      <c r="I33" s="443">
        <f t="shared" si="4"/>
        <v>35</v>
      </c>
      <c r="J33" s="443">
        <f t="shared" si="0"/>
        <v>3500</v>
      </c>
      <c r="K33" s="444">
        <f t="shared" si="1"/>
        <v>0.0035</v>
      </c>
      <c r="L33" s="442">
        <v>155523</v>
      </c>
      <c r="M33" s="443">
        <v>154887</v>
      </c>
      <c r="N33" s="443">
        <f t="shared" si="5"/>
        <v>636</v>
      </c>
      <c r="O33" s="443">
        <f t="shared" si="2"/>
        <v>63600</v>
      </c>
      <c r="P33" s="444">
        <f t="shared" si="3"/>
        <v>0.0636</v>
      </c>
      <c r="Q33" s="181"/>
    </row>
    <row r="34" spans="1:17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353</v>
      </c>
      <c r="F34" s="436">
        <v>100</v>
      </c>
      <c r="G34" s="442">
        <v>15712</v>
      </c>
      <c r="H34" s="443">
        <v>15510</v>
      </c>
      <c r="I34" s="443">
        <f t="shared" si="4"/>
        <v>202</v>
      </c>
      <c r="J34" s="443">
        <f t="shared" si="0"/>
        <v>20200</v>
      </c>
      <c r="K34" s="444">
        <f t="shared" si="1"/>
        <v>0.0202</v>
      </c>
      <c r="L34" s="442">
        <v>231943</v>
      </c>
      <c r="M34" s="443">
        <v>230494</v>
      </c>
      <c r="N34" s="443">
        <f t="shared" si="5"/>
        <v>1449</v>
      </c>
      <c r="O34" s="443">
        <f t="shared" si="2"/>
        <v>144900</v>
      </c>
      <c r="P34" s="444">
        <f t="shared" si="3"/>
        <v>0.1449</v>
      </c>
      <c r="Q34" s="181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353</v>
      </c>
      <c r="F35" s="436">
        <v>1000</v>
      </c>
      <c r="G35" s="442">
        <v>996347</v>
      </c>
      <c r="H35" s="443">
        <v>996336</v>
      </c>
      <c r="I35" s="443">
        <f t="shared" si="4"/>
        <v>11</v>
      </c>
      <c r="J35" s="443">
        <f t="shared" si="0"/>
        <v>11000</v>
      </c>
      <c r="K35" s="444">
        <f t="shared" si="1"/>
        <v>0.011</v>
      </c>
      <c r="L35" s="442">
        <v>4015</v>
      </c>
      <c r="M35" s="443">
        <v>3905</v>
      </c>
      <c r="N35" s="443">
        <f t="shared" si="5"/>
        <v>110</v>
      </c>
      <c r="O35" s="443">
        <f t="shared" si="2"/>
        <v>110000</v>
      </c>
      <c r="P35" s="444">
        <f t="shared" si="3"/>
        <v>0.11</v>
      </c>
      <c r="Q35" s="181"/>
    </row>
    <row r="36" spans="1:17" ht="21" customHeight="1">
      <c r="A36" s="350">
        <v>22</v>
      </c>
      <c r="B36" s="456" t="s">
        <v>381</v>
      </c>
      <c r="C36" s="436">
        <v>5128402</v>
      </c>
      <c r="D36" s="464" t="s">
        <v>12</v>
      </c>
      <c r="E36" s="426" t="s">
        <v>353</v>
      </c>
      <c r="F36" s="436">
        <v>1000</v>
      </c>
      <c r="G36" s="442">
        <v>321</v>
      </c>
      <c r="H36" s="443">
        <v>316</v>
      </c>
      <c r="I36" s="443">
        <f>G36-H36</f>
        <v>5</v>
      </c>
      <c r="J36" s="443">
        <f t="shared" si="0"/>
        <v>5000</v>
      </c>
      <c r="K36" s="444">
        <f t="shared" si="1"/>
        <v>0.005</v>
      </c>
      <c r="L36" s="442">
        <v>8155</v>
      </c>
      <c r="M36" s="443">
        <v>8083</v>
      </c>
      <c r="N36" s="443">
        <f t="shared" si="5"/>
        <v>72</v>
      </c>
      <c r="O36" s="443">
        <f t="shared" si="2"/>
        <v>72000</v>
      </c>
      <c r="P36" s="444">
        <f t="shared" si="3"/>
        <v>0.072</v>
      </c>
      <c r="Q36" s="613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378</v>
      </c>
      <c r="C38" s="436">
        <v>4865057</v>
      </c>
      <c r="D38" s="464" t="s">
        <v>12</v>
      </c>
      <c r="E38" s="426" t="s">
        <v>353</v>
      </c>
      <c r="F38" s="436">
        <v>1000</v>
      </c>
      <c r="G38" s="442">
        <v>640006</v>
      </c>
      <c r="H38" s="443">
        <v>640080</v>
      </c>
      <c r="I38" s="443">
        <f t="shared" si="4"/>
        <v>-74</v>
      </c>
      <c r="J38" s="443">
        <f t="shared" si="0"/>
        <v>-74000</v>
      </c>
      <c r="K38" s="444">
        <f t="shared" si="1"/>
        <v>-0.074</v>
      </c>
      <c r="L38" s="442">
        <v>798892</v>
      </c>
      <c r="M38" s="443">
        <v>798969</v>
      </c>
      <c r="N38" s="443">
        <f>L38-M38</f>
        <v>-77</v>
      </c>
      <c r="O38" s="443">
        <f t="shared" si="2"/>
        <v>-77000</v>
      </c>
      <c r="P38" s="444">
        <f t="shared" si="3"/>
        <v>-0.077</v>
      </c>
      <c r="Q38" s="613"/>
    </row>
    <row r="39" spans="1:17" ht="15.75" customHeight="1">
      <c r="A39" s="350">
        <v>24</v>
      </c>
      <c r="B39" s="456" t="s">
        <v>379</v>
      </c>
      <c r="C39" s="436">
        <v>4865058</v>
      </c>
      <c r="D39" s="464" t="s">
        <v>12</v>
      </c>
      <c r="E39" s="426" t="s">
        <v>353</v>
      </c>
      <c r="F39" s="436">
        <v>1000</v>
      </c>
      <c r="G39" s="442">
        <v>648495</v>
      </c>
      <c r="H39" s="443">
        <v>648530</v>
      </c>
      <c r="I39" s="443">
        <f t="shared" si="4"/>
        <v>-35</v>
      </c>
      <c r="J39" s="443">
        <f t="shared" si="0"/>
        <v>-35000</v>
      </c>
      <c r="K39" s="444">
        <f t="shared" si="1"/>
        <v>-0.035</v>
      </c>
      <c r="L39" s="442">
        <v>832019</v>
      </c>
      <c r="M39" s="443">
        <v>832146</v>
      </c>
      <c r="N39" s="443">
        <f>L39-M39</f>
        <v>-127</v>
      </c>
      <c r="O39" s="443">
        <f t="shared" si="2"/>
        <v>-127000</v>
      </c>
      <c r="P39" s="444">
        <f t="shared" si="3"/>
        <v>-0.127</v>
      </c>
      <c r="Q39" s="613"/>
    </row>
    <row r="40" spans="1:17" ht="15.75" customHeight="1">
      <c r="A40" s="350">
        <v>25</v>
      </c>
      <c r="B40" s="456" t="s">
        <v>35</v>
      </c>
      <c r="C40" s="436">
        <v>4864902</v>
      </c>
      <c r="D40" s="464" t="s">
        <v>12</v>
      </c>
      <c r="E40" s="426" t="s">
        <v>353</v>
      </c>
      <c r="F40" s="436">
        <v>400</v>
      </c>
      <c r="G40" s="350">
        <v>1947</v>
      </c>
      <c r="H40" s="351">
        <v>1901</v>
      </c>
      <c r="I40" s="351">
        <f t="shared" si="4"/>
        <v>46</v>
      </c>
      <c r="J40" s="351">
        <f t="shared" si="0"/>
        <v>18400</v>
      </c>
      <c r="K40" s="740">
        <f t="shared" si="1"/>
        <v>0.0184</v>
      </c>
      <c r="L40" s="350">
        <v>171</v>
      </c>
      <c r="M40" s="351">
        <v>47</v>
      </c>
      <c r="N40" s="351">
        <f>L40-M40</f>
        <v>124</v>
      </c>
      <c r="O40" s="351">
        <f t="shared" si="2"/>
        <v>49600</v>
      </c>
      <c r="P40" s="740">
        <f t="shared" si="3"/>
        <v>0.0496</v>
      </c>
      <c r="Q40" s="758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353</v>
      </c>
      <c r="F41" s="436">
        <v>500</v>
      </c>
      <c r="G41" s="442">
        <v>2596</v>
      </c>
      <c r="H41" s="443">
        <v>2588</v>
      </c>
      <c r="I41" s="443">
        <f t="shared" si="4"/>
        <v>8</v>
      </c>
      <c r="J41" s="443">
        <f t="shared" si="0"/>
        <v>4000</v>
      </c>
      <c r="K41" s="444">
        <f t="shared" si="1"/>
        <v>0.004</v>
      </c>
      <c r="L41" s="442">
        <v>2884</v>
      </c>
      <c r="M41" s="443">
        <v>2319</v>
      </c>
      <c r="N41" s="443">
        <f>L41-M41</f>
        <v>565</v>
      </c>
      <c r="O41" s="443">
        <f t="shared" si="2"/>
        <v>282500</v>
      </c>
      <c r="P41" s="444">
        <f t="shared" si="3"/>
        <v>0.2825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353</v>
      </c>
      <c r="F43" s="436">
        <v>-1000</v>
      </c>
      <c r="G43" s="442">
        <v>15531</v>
      </c>
      <c r="H43" s="443">
        <v>15563</v>
      </c>
      <c r="I43" s="443">
        <f t="shared" si="4"/>
        <v>-32</v>
      </c>
      <c r="J43" s="443">
        <f t="shared" si="0"/>
        <v>32000</v>
      </c>
      <c r="K43" s="444">
        <f t="shared" si="1"/>
        <v>0.032</v>
      </c>
      <c r="L43" s="442">
        <v>981660</v>
      </c>
      <c r="M43" s="516">
        <v>981777</v>
      </c>
      <c r="N43" s="443">
        <f>L43-M43</f>
        <v>-117</v>
      </c>
      <c r="O43" s="443">
        <f t="shared" si="2"/>
        <v>117000</v>
      </c>
      <c r="P43" s="444">
        <f t="shared" si="3"/>
        <v>0.117</v>
      </c>
      <c r="Q43" s="181"/>
    </row>
    <row r="44" spans="1:17" ht="17.25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353</v>
      </c>
      <c r="F44" s="436">
        <v>-1000</v>
      </c>
      <c r="G44" s="350">
        <v>5889</v>
      </c>
      <c r="H44" s="443">
        <v>5864</v>
      </c>
      <c r="I44" s="351">
        <f>G44-H44</f>
        <v>25</v>
      </c>
      <c r="J44" s="351">
        <f t="shared" si="0"/>
        <v>-25000</v>
      </c>
      <c r="K44" s="740">
        <f t="shared" si="1"/>
        <v>-0.025</v>
      </c>
      <c r="L44" s="350">
        <v>999729</v>
      </c>
      <c r="M44" s="351">
        <v>999788</v>
      </c>
      <c r="N44" s="351">
        <f>L44-M44</f>
        <v>-59</v>
      </c>
      <c r="O44" s="351">
        <f t="shared" si="2"/>
        <v>59000</v>
      </c>
      <c r="P44" s="740">
        <f t="shared" si="3"/>
        <v>0.059</v>
      </c>
      <c r="Q44" s="737"/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353</v>
      </c>
      <c r="F46" s="436">
        <v>-1000</v>
      </c>
      <c r="G46" s="442">
        <v>996938</v>
      </c>
      <c r="H46" s="443">
        <v>996437</v>
      </c>
      <c r="I46" s="443">
        <f t="shared" si="4"/>
        <v>501</v>
      </c>
      <c r="J46" s="443">
        <f t="shared" si="0"/>
        <v>-501000</v>
      </c>
      <c r="K46" s="444">
        <f t="shared" si="1"/>
        <v>-0.501</v>
      </c>
      <c r="L46" s="442">
        <v>925709</v>
      </c>
      <c r="M46" s="443">
        <v>925826</v>
      </c>
      <c r="N46" s="443">
        <f>L46-M46</f>
        <v>-117</v>
      </c>
      <c r="O46" s="443">
        <f t="shared" si="2"/>
        <v>117000</v>
      </c>
      <c r="P46" s="444">
        <f t="shared" si="3"/>
        <v>0.117</v>
      </c>
      <c r="Q46" s="181"/>
    </row>
    <row r="47" spans="1:17" ht="15.75" customHeight="1">
      <c r="A47" s="350"/>
      <c r="B47" s="457" t="s">
        <v>389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396</v>
      </c>
      <c r="C48" s="436">
        <v>4865049</v>
      </c>
      <c r="D48" s="464" t="s">
        <v>12</v>
      </c>
      <c r="E48" s="426" t="s">
        <v>353</v>
      </c>
      <c r="F48" s="436">
        <v>-1000</v>
      </c>
      <c r="G48" s="442">
        <v>3441</v>
      </c>
      <c r="H48" s="443">
        <v>3426</v>
      </c>
      <c r="I48" s="443">
        <f>G48-H48</f>
        <v>15</v>
      </c>
      <c r="J48" s="443">
        <f t="shared" si="0"/>
        <v>-15000</v>
      </c>
      <c r="K48" s="444">
        <f t="shared" si="1"/>
        <v>-0.015</v>
      </c>
      <c r="L48" s="442">
        <v>999842</v>
      </c>
      <c r="M48" s="443">
        <v>999891</v>
      </c>
      <c r="N48" s="443">
        <f>L48-M48</f>
        <v>-49</v>
      </c>
      <c r="O48" s="443">
        <f t="shared" si="2"/>
        <v>49000</v>
      </c>
      <c r="P48" s="444">
        <f t="shared" si="3"/>
        <v>0.049</v>
      </c>
      <c r="Q48" s="706"/>
    </row>
    <row r="49" spans="1:17" s="733" customFormat="1" ht="15.75" customHeight="1">
      <c r="A49" s="350">
        <v>31</v>
      </c>
      <c r="B49" s="456" t="s">
        <v>390</v>
      </c>
      <c r="C49" s="436">
        <v>4865022</v>
      </c>
      <c r="D49" s="464" t="s">
        <v>12</v>
      </c>
      <c r="E49" s="426" t="s">
        <v>353</v>
      </c>
      <c r="F49" s="436">
        <v>-1000</v>
      </c>
      <c r="G49" s="445">
        <v>56941</v>
      </c>
      <c r="H49" s="351">
        <v>56761</v>
      </c>
      <c r="I49" s="446">
        <f>G49-H49</f>
        <v>180</v>
      </c>
      <c r="J49" s="446">
        <f t="shared" si="0"/>
        <v>-180000</v>
      </c>
      <c r="K49" s="453">
        <f t="shared" si="1"/>
        <v>-0.18</v>
      </c>
      <c r="L49" s="445">
        <v>1000219</v>
      </c>
      <c r="M49" s="351">
        <v>999946</v>
      </c>
      <c r="N49" s="446">
        <f>L49-M49</f>
        <v>273</v>
      </c>
      <c r="O49" s="446">
        <f t="shared" si="2"/>
        <v>-273000</v>
      </c>
      <c r="P49" s="453">
        <f t="shared" si="3"/>
        <v>-0.273</v>
      </c>
      <c r="Q49" s="747"/>
    </row>
    <row r="50" spans="1:17" ht="15.75" customHeight="1">
      <c r="A50" s="350"/>
      <c r="B50" s="458" t="s">
        <v>411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580"/>
    </row>
    <row r="51" spans="1:17" ht="15.75" customHeight="1">
      <c r="A51" s="350">
        <v>32</v>
      </c>
      <c r="B51" s="456" t="s">
        <v>15</v>
      </c>
      <c r="C51" s="436">
        <v>5128463</v>
      </c>
      <c r="D51" s="464" t="s">
        <v>12</v>
      </c>
      <c r="E51" s="426" t="s">
        <v>353</v>
      </c>
      <c r="F51" s="436">
        <v>-1000</v>
      </c>
      <c r="G51" s="442">
        <v>302</v>
      </c>
      <c r="H51" s="443">
        <v>298</v>
      </c>
      <c r="I51" s="443">
        <f>G51-H51</f>
        <v>4</v>
      </c>
      <c r="J51" s="443">
        <f>$F51*I51</f>
        <v>-4000</v>
      </c>
      <c r="K51" s="444">
        <f>J51/1000000</f>
        <v>-0.004</v>
      </c>
      <c r="L51" s="442">
        <v>999905</v>
      </c>
      <c r="M51" s="443">
        <v>999999</v>
      </c>
      <c r="N51" s="443">
        <f>L51-M51</f>
        <v>-94</v>
      </c>
      <c r="O51" s="443">
        <f>$F51*N51</f>
        <v>94000</v>
      </c>
      <c r="P51" s="444">
        <f>O51/1000000</f>
        <v>0.094</v>
      </c>
      <c r="Q51" s="580"/>
    </row>
    <row r="52" spans="1:17" ht="22.5" customHeight="1">
      <c r="A52" s="350">
        <v>33</v>
      </c>
      <c r="B52" s="456" t="s">
        <v>16</v>
      </c>
      <c r="C52" s="436">
        <v>5128456</v>
      </c>
      <c r="D52" s="464" t="s">
        <v>12</v>
      </c>
      <c r="E52" s="426" t="s">
        <v>353</v>
      </c>
      <c r="F52" s="436">
        <v>-1000</v>
      </c>
      <c r="G52" s="445">
        <v>2443</v>
      </c>
      <c r="H52" s="446">
        <v>2534</v>
      </c>
      <c r="I52" s="446">
        <f>G52-H52</f>
        <v>-91</v>
      </c>
      <c r="J52" s="446">
        <f>$F52*I52</f>
        <v>91000</v>
      </c>
      <c r="K52" s="453">
        <f>J52/1000000</f>
        <v>0.091</v>
      </c>
      <c r="L52" s="445">
        <v>999999</v>
      </c>
      <c r="M52" s="446">
        <v>999999</v>
      </c>
      <c r="N52" s="446">
        <f>L52-M52</f>
        <v>0</v>
      </c>
      <c r="O52" s="446">
        <f>$F52*N52</f>
        <v>0</v>
      </c>
      <c r="P52" s="453">
        <f>O52/1000000</f>
        <v>0</v>
      </c>
      <c r="Q52" s="764"/>
    </row>
    <row r="53" spans="1:17" ht="15.75" customHeight="1">
      <c r="A53" s="350"/>
      <c r="B53" s="458" t="s">
        <v>388</v>
      </c>
      <c r="C53" s="436"/>
      <c r="D53" s="464"/>
      <c r="E53" s="426"/>
      <c r="F53" s="436"/>
      <c r="G53" s="442"/>
      <c r="H53" s="443"/>
      <c r="I53" s="443"/>
      <c r="J53" s="443"/>
      <c r="K53" s="444"/>
      <c r="L53" s="442"/>
      <c r="M53" s="443"/>
      <c r="N53" s="443"/>
      <c r="O53" s="443"/>
      <c r="P53" s="444"/>
      <c r="Q53" s="181"/>
    </row>
    <row r="54" spans="1:17" ht="15.75" customHeight="1">
      <c r="A54" s="350"/>
      <c r="B54" s="458" t="s">
        <v>45</v>
      </c>
      <c r="C54" s="436"/>
      <c r="D54" s="464"/>
      <c r="E54" s="426"/>
      <c r="F54" s="436"/>
      <c r="G54" s="442"/>
      <c r="H54" s="443"/>
      <c r="I54" s="443"/>
      <c r="J54" s="443"/>
      <c r="K54" s="444"/>
      <c r="L54" s="442"/>
      <c r="M54" s="443"/>
      <c r="N54" s="443"/>
      <c r="O54" s="443"/>
      <c r="P54" s="444"/>
      <c r="Q54" s="181"/>
    </row>
    <row r="55" spans="1:17" ht="15.75" customHeight="1">
      <c r="A55" s="350">
        <v>34</v>
      </c>
      <c r="B55" s="456" t="s">
        <v>46</v>
      </c>
      <c r="C55" s="436">
        <v>4864843</v>
      </c>
      <c r="D55" s="464" t="s">
        <v>12</v>
      </c>
      <c r="E55" s="426" t="s">
        <v>353</v>
      </c>
      <c r="F55" s="436">
        <v>1000</v>
      </c>
      <c r="G55" s="442">
        <v>1764</v>
      </c>
      <c r="H55" s="443">
        <v>1758</v>
      </c>
      <c r="I55" s="443">
        <f t="shared" si="4"/>
        <v>6</v>
      </c>
      <c r="J55" s="443">
        <f t="shared" si="0"/>
        <v>6000</v>
      </c>
      <c r="K55" s="444">
        <f t="shared" si="1"/>
        <v>0.006</v>
      </c>
      <c r="L55" s="442">
        <v>21674</v>
      </c>
      <c r="M55" s="443">
        <v>21255</v>
      </c>
      <c r="N55" s="443">
        <f>L55-M55</f>
        <v>419</v>
      </c>
      <c r="O55" s="443">
        <f t="shared" si="2"/>
        <v>419000</v>
      </c>
      <c r="P55" s="444">
        <f t="shared" si="3"/>
        <v>0.419</v>
      </c>
      <c r="Q55" s="181"/>
    </row>
    <row r="56" spans="1:17" ht="15.75" customHeight="1" thickBot="1">
      <c r="A56" s="353">
        <v>35</v>
      </c>
      <c r="B56" s="459" t="s">
        <v>47</v>
      </c>
      <c r="C56" s="420">
        <v>4864844</v>
      </c>
      <c r="D56" s="466" t="s">
        <v>12</v>
      </c>
      <c r="E56" s="427" t="s">
        <v>353</v>
      </c>
      <c r="F56" s="420">
        <v>1000</v>
      </c>
      <c r="G56" s="442">
        <v>212</v>
      </c>
      <c r="H56" s="448">
        <v>200</v>
      </c>
      <c r="I56" s="448">
        <f t="shared" si="4"/>
        <v>12</v>
      </c>
      <c r="J56" s="448">
        <f t="shared" si="0"/>
        <v>12000</v>
      </c>
      <c r="K56" s="449">
        <f t="shared" si="1"/>
        <v>0.012</v>
      </c>
      <c r="L56" s="442">
        <v>1918</v>
      </c>
      <c r="M56" s="448">
        <v>1930</v>
      </c>
      <c r="N56" s="448">
        <f>L56-M56</f>
        <v>-12</v>
      </c>
      <c r="O56" s="448">
        <f t="shared" si="2"/>
        <v>-12000</v>
      </c>
      <c r="P56" s="449">
        <f t="shared" si="3"/>
        <v>-0.012</v>
      </c>
      <c r="Q56" s="182"/>
    </row>
    <row r="57" spans="1:17" ht="15.75" customHeight="1" thickTop="1">
      <c r="A57" s="349"/>
      <c r="B57" s="460"/>
      <c r="C57" s="45"/>
      <c r="D57" s="465"/>
      <c r="E57" s="426"/>
      <c r="F57" s="45"/>
      <c r="G57" s="450"/>
      <c r="H57" s="443"/>
      <c r="I57" s="443"/>
      <c r="J57" s="443"/>
      <c r="K57" s="443"/>
      <c r="L57" s="450"/>
      <c r="M57" s="443"/>
      <c r="N57" s="443"/>
      <c r="O57" s="443"/>
      <c r="P57" s="443"/>
      <c r="Q57" s="25"/>
    </row>
    <row r="58" spans="1:17" ht="21.75" customHeight="1" thickBot="1">
      <c r="A58" s="351"/>
      <c r="B58" s="463" t="s">
        <v>318</v>
      </c>
      <c r="C58" s="45"/>
      <c r="D58" s="465"/>
      <c r="E58" s="426"/>
      <c r="F58" s="45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217" t="str">
        <f>Q1</f>
        <v>MAY-2014</v>
      </c>
    </row>
    <row r="59" spans="1:17" ht="15.75" customHeight="1" thickTop="1">
      <c r="A59" s="348"/>
      <c r="B59" s="455" t="s">
        <v>48</v>
      </c>
      <c r="C59" s="417"/>
      <c r="D59" s="467"/>
      <c r="E59" s="467"/>
      <c r="F59" s="417"/>
      <c r="G59" s="451"/>
      <c r="H59" s="450"/>
      <c r="I59" s="450"/>
      <c r="J59" s="450"/>
      <c r="K59" s="452"/>
      <c r="L59" s="451"/>
      <c r="M59" s="450"/>
      <c r="N59" s="450"/>
      <c r="O59" s="450"/>
      <c r="P59" s="452"/>
      <c r="Q59" s="180"/>
    </row>
    <row r="60" spans="1:17" ht="15.75" customHeight="1">
      <c r="A60" s="350">
        <v>36</v>
      </c>
      <c r="B60" s="460" t="s">
        <v>85</v>
      </c>
      <c r="C60" s="436">
        <v>4865169</v>
      </c>
      <c r="D60" s="465" t="s">
        <v>12</v>
      </c>
      <c r="E60" s="426" t="s">
        <v>353</v>
      </c>
      <c r="F60" s="436">
        <v>1000</v>
      </c>
      <c r="G60" s="442">
        <v>1282</v>
      </c>
      <c r="H60" s="443">
        <v>1214</v>
      </c>
      <c r="I60" s="443">
        <f t="shared" si="4"/>
        <v>68</v>
      </c>
      <c r="J60" s="443">
        <f t="shared" si="0"/>
        <v>68000</v>
      </c>
      <c r="K60" s="444">
        <f t="shared" si="1"/>
        <v>0.068</v>
      </c>
      <c r="L60" s="442">
        <v>60947</v>
      </c>
      <c r="M60" s="443">
        <v>60903</v>
      </c>
      <c r="N60" s="443">
        <f>L60-M60</f>
        <v>44</v>
      </c>
      <c r="O60" s="443">
        <f t="shared" si="2"/>
        <v>44000</v>
      </c>
      <c r="P60" s="444">
        <f t="shared" si="3"/>
        <v>0.044</v>
      </c>
      <c r="Q60" s="181"/>
    </row>
    <row r="61" spans="1:17" ht="15.75" customHeight="1">
      <c r="A61" s="350"/>
      <c r="B61" s="457" t="s">
        <v>315</v>
      </c>
      <c r="C61" s="436"/>
      <c r="D61" s="465"/>
      <c r="E61" s="426"/>
      <c r="F61" s="436"/>
      <c r="G61" s="445"/>
      <c r="H61" s="446"/>
      <c r="I61" s="443"/>
      <c r="J61" s="443"/>
      <c r="K61" s="444"/>
      <c r="L61" s="445"/>
      <c r="M61" s="443"/>
      <c r="N61" s="443"/>
      <c r="O61" s="443"/>
      <c r="P61" s="444"/>
      <c r="Q61" s="181"/>
    </row>
    <row r="62" spans="1:17" s="733" customFormat="1" ht="15.75" customHeight="1">
      <c r="A62" s="350">
        <v>37</v>
      </c>
      <c r="B62" s="456" t="s">
        <v>314</v>
      </c>
      <c r="C62" s="436">
        <v>4864824</v>
      </c>
      <c r="D62" s="465" t="s">
        <v>12</v>
      </c>
      <c r="E62" s="426" t="s">
        <v>353</v>
      </c>
      <c r="F62" s="436">
        <v>100</v>
      </c>
      <c r="G62" s="445">
        <v>2172</v>
      </c>
      <c r="H62" s="446">
        <v>1929</v>
      </c>
      <c r="I62" s="446">
        <f t="shared" si="4"/>
        <v>243</v>
      </c>
      <c r="J62" s="446">
        <f t="shared" si="0"/>
        <v>24300</v>
      </c>
      <c r="K62" s="453">
        <f t="shared" si="1"/>
        <v>0.0243</v>
      </c>
      <c r="L62" s="445">
        <v>78711</v>
      </c>
      <c r="M62" s="446">
        <v>79447</v>
      </c>
      <c r="N62" s="446">
        <f>L62-M62</f>
        <v>-736</v>
      </c>
      <c r="O62" s="446">
        <f t="shared" si="2"/>
        <v>-73600</v>
      </c>
      <c r="P62" s="453">
        <f t="shared" si="3"/>
        <v>-0.0736</v>
      </c>
      <c r="Q62" s="743"/>
    </row>
    <row r="63" spans="1:17" ht="15.75" customHeight="1">
      <c r="A63" s="350"/>
      <c r="B63" s="456"/>
      <c r="C63" s="436"/>
      <c r="D63" s="464"/>
      <c r="E63" s="426"/>
      <c r="F63" s="436"/>
      <c r="G63" s="442"/>
      <c r="H63" s="443"/>
      <c r="I63" s="443"/>
      <c r="J63" s="443"/>
      <c r="K63" s="444"/>
      <c r="L63" s="442"/>
      <c r="M63" s="443"/>
      <c r="N63" s="443"/>
      <c r="O63" s="443"/>
      <c r="P63" s="444"/>
      <c r="Q63" s="181"/>
    </row>
    <row r="64" spans="1:17" ht="15.75" customHeight="1">
      <c r="A64" s="350"/>
      <c r="B64" s="380" t="s">
        <v>54</v>
      </c>
      <c r="C64" s="437"/>
      <c r="D64" s="468"/>
      <c r="E64" s="468"/>
      <c r="F64" s="437"/>
      <c r="G64" s="442"/>
      <c r="H64" s="443"/>
      <c r="I64" s="443"/>
      <c r="J64" s="443"/>
      <c r="K64" s="444"/>
      <c r="L64" s="442"/>
      <c r="M64" s="443"/>
      <c r="N64" s="443"/>
      <c r="O64" s="443"/>
      <c r="P64" s="444"/>
      <c r="Q64" s="181"/>
    </row>
    <row r="65" spans="1:17" ht="15.75" customHeight="1">
      <c r="A65" s="350">
        <v>38</v>
      </c>
      <c r="B65" s="461" t="s">
        <v>55</v>
      </c>
      <c r="C65" s="437">
        <v>4865090</v>
      </c>
      <c r="D65" s="469" t="s">
        <v>12</v>
      </c>
      <c r="E65" s="426" t="s">
        <v>353</v>
      </c>
      <c r="F65" s="437">
        <v>100</v>
      </c>
      <c r="G65" s="442">
        <v>9435</v>
      </c>
      <c r="H65" s="443">
        <v>9465</v>
      </c>
      <c r="I65" s="443">
        <f>G65-H65</f>
        <v>-30</v>
      </c>
      <c r="J65" s="443">
        <f>$F65*I65</f>
        <v>-3000</v>
      </c>
      <c r="K65" s="444">
        <f>J65/1000000</f>
        <v>-0.003</v>
      </c>
      <c r="L65" s="442">
        <v>29071</v>
      </c>
      <c r="M65" s="443">
        <v>29111</v>
      </c>
      <c r="N65" s="443">
        <f>L65-M65</f>
        <v>-40</v>
      </c>
      <c r="O65" s="443">
        <f>$F65*N65</f>
        <v>-4000</v>
      </c>
      <c r="P65" s="444">
        <f>O65/1000000</f>
        <v>-0.004</v>
      </c>
      <c r="Q65" s="542"/>
    </row>
    <row r="66" spans="1:17" ht="15.75" customHeight="1">
      <c r="A66" s="350">
        <v>39</v>
      </c>
      <c r="B66" s="461" t="s">
        <v>56</v>
      </c>
      <c r="C66" s="437">
        <v>4902519</v>
      </c>
      <c r="D66" s="469" t="s">
        <v>12</v>
      </c>
      <c r="E66" s="426" t="s">
        <v>353</v>
      </c>
      <c r="F66" s="437">
        <v>100</v>
      </c>
      <c r="G66" s="442">
        <v>10872</v>
      </c>
      <c r="H66" s="443">
        <v>10701</v>
      </c>
      <c r="I66" s="443">
        <f>G66-H66</f>
        <v>171</v>
      </c>
      <c r="J66" s="443">
        <f>$F66*I66</f>
        <v>17100</v>
      </c>
      <c r="K66" s="444">
        <f>J66/1000000</f>
        <v>0.0171</v>
      </c>
      <c r="L66" s="442">
        <v>53228</v>
      </c>
      <c r="M66" s="443">
        <v>52780</v>
      </c>
      <c r="N66" s="443">
        <f>L66-M66</f>
        <v>448</v>
      </c>
      <c r="O66" s="443">
        <f>$F66*N66</f>
        <v>44800</v>
      </c>
      <c r="P66" s="444">
        <f>O66/1000000</f>
        <v>0.0448</v>
      </c>
      <c r="Q66" s="181"/>
    </row>
    <row r="67" spans="1:17" ht="15.75" customHeight="1">
      <c r="A67" s="350">
        <v>40</v>
      </c>
      <c r="B67" s="461" t="s">
        <v>57</v>
      </c>
      <c r="C67" s="437">
        <v>4902520</v>
      </c>
      <c r="D67" s="469" t="s">
        <v>12</v>
      </c>
      <c r="E67" s="426" t="s">
        <v>353</v>
      </c>
      <c r="F67" s="437">
        <v>100</v>
      </c>
      <c r="G67" s="442">
        <v>16575</v>
      </c>
      <c r="H67" s="443">
        <v>16306</v>
      </c>
      <c r="I67" s="443">
        <f>G67-H67</f>
        <v>269</v>
      </c>
      <c r="J67" s="443">
        <f>$F67*I67</f>
        <v>26900</v>
      </c>
      <c r="K67" s="444">
        <f>J67/1000000</f>
        <v>0.0269</v>
      </c>
      <c r="L67" s="442">
        <v>56643</v>
      </c>
      <c r="M67" s="443">
        <v>55928</v>
      </c>
      <c r="N67" s="443">
        <f>L67-M67</f>
        <v>715</v>
      </c>
      <c r="O67" s="443">
        <f>$F67*N67</f>
        <v>71500</v>
      </c>
      <c r="P67" s="444">
        <f>O67/1000000</f>
        <v>0.0715</v>
      </c>
      <c r="Q67" s="181"/>
    </row>
    <row r="68" spans="1:17" ht="15.75" customHeight="1">
      <c r="A68" s="350"/>
      <c r="B68" s="380" t="s">
        <v>58</v>
      </c>
      <c r="C68" s="437"/>
      <c r="D68" s="468"/>
      <c r="E68" s="468"/>
      <c r="F68" s="437"/>
      <c r="G68" s="442"/>
      <c r="H68" s="443"/>
      <c r="I68" s="443"/>
      <c r="J68" s="443"/>
      <c r="K68" s="444"/>
      <c r="L68" s="442"/>
      <c r="M68" s="443"/>
      <c r="N68" s="443"/>
      <c r="O68" s="443"/>
      <c r="P68" s="444"/>
      <c r="Q68" s="181"/>
    </row>
    <row r="69" spans="1:17" ht="15.75" customHeight="1">
      <c r="A69" s="350">
        <v>41</v>
      </c>
      <c r="B69" s="461" t="s">
        <v>59</v>
      </c>
      <c r="C69" s="437">
        <v>4902521</v>
      </c>
      <c r="D69" s="469" t="s">
        <v>12</v>
      </c>
      <c r="E69" s="426" t="s">
        <v>353</v>
      </c>
      <c r="F69" s="437">
        <v>100</v>
      </c>
      <c r="G69" s="442">
        <v>43012</v>
      </c>
      <c r="H69" s="443">
        <v>42990</v>
      </c>
      <c r="I69" s="443">
        <f aca="true" t="shared" si="6" ref="I69:I75">G69-H69</f>
        <v>22</v>
      </c>
      <c r="J69" s="443">
        <f aca="true" t="shared" si="7" ref="J69:J75">$F69*I69</f>
        <v>2200</v>
      </c>
      <c r="K69" s="444">
        <f aca="true" t="shared" si="8" ref="K69:K75">J69/1000000</f>
        <v>0.0022</v>
      </c>
      <c r="L69" s="442">
        <v>20088</v>
      </c>
      <c r="M69" s="443">
        <v>18907</v>
      </c>
      <c r="N69" s="443">
        <f aca="true" t="shared" si="9" ref="N69:N75">L69-M69</f>
        <v>1181</v>
      </c>
      <c r="O69" s="443">
        <f aca="true" t="shared" si="10" ref="O69:O75">$F69*N69</f>
        <v>118100</v>
      </c>
      <c r="P69" s="444">
        <f aca="true" t="shared" si="11" ref="P69:P75">O69/1000000</f>
        <v>0.1181</v>
      </c>
      <c r="Q69" s="181"/>
    </row>
    <row r="70" spans="1:17" ht="15.75" customHeight="1">
      <c r="A70" s="350">
        <v>42</v>
      </c>
      <c r="B70" s="461" t="s">
        <v>60</v>
      </c>
      <c r="C70" s="437">
        <v>4902522</v>
      </c>
      <c r="D70" s="469" t="s">
        <v>12</v>
      </c>
      <c r="E70" s="426" t="s">
        <v>353</v>
      </c>
      <c r="F70" s="437">
        <v>100</v>
      </c>
      <c r="G70" s="442">
        <v>840</v>
      </c>
      <c r="H70" s="443">
        <v>840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185</v>
      </c>
      <c r="M70" s="443">
        <v>185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43</v>
      </c>
      <c r="B71" s="461" t="s">
        <v>61</v>
      </c>
      <c r="C71" s="437">
        <v>4902523</v>
      </c>
      <c r="D71" s="469" t="s">
        <v>12</v>
      </c>
      <c r="E71" s="426" t="s">
        <v>353</v>
      </c>
      <c r="F71" s="437">
        <v>100</v>
      </c>
      <c r="G71" s="442">
        <v>999815</v>
      </c>
      <c r="H71" s="443">
        <v>999815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999943</v>
      </c>
      <c r="M71" s="443">
        <v>999943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s="733" customFormat="1" ht="15.75" customHeight="1">
      <c r="A72" s="350">
        <v>44</v>
      </c>
      <c r="B72" s="461" t="s">
        <v>62</v>
      </c>
      <c r="C72" s="437">
        <v>4902524</v>
      </c>
      <c r="D72" s="469" t="s">
        <v>12</v>
      </c>
      <c r="E72" s="426" t="s">
        <v>353</v>
      </c>
      <c r="F72" s="437">
        <v>100</v>
      </c>
      <c r="G72" s="445">
        <v>0</v>
      </c>
      <c r="H72" s="446">
        <v>0</v>
      </c>
      <c r="I72" s="446">
        <f t="shared" si="6"/>
        <v>0</v>
      </c>
      <c r="J72" s="446">
        <f t="shared" si="7"/>
        <v>0</v>
      </c>
      <c r="K72" s="453">
        <f t="shared" si="8"/>
        <v>0</v>
      </c>
      <c r="L72" s="445">
        <v>0</v>
      </c>
      <c r="M72" s="446">
        <v>0</v>
      </c>
      <c r="N72" s="446">
        <f t="shared" si="9"/>
        <v>0</v>
      </c>
      <c r="O72" s="446">
        <f t="shared" si="10"/>
        <v>0</v>
      </c>
      <c r="P72" s="453">
        <f t="shared" si="11"/>
        <v>0</v>
      </c>
      <c r="Q72" s="743"/>
    </row>
    <row r="73" spans="1:17" ht="15.75" customHeight="1">
      <c r="A73" s="350">
        <v>45</v>
      </c>
      <c r="B73" s="461" t="s">
        <v>63</v>
      </c>
      <c r="C73" s="437">
        <v>4902605</v>
      </c>
      <c r="D73" s="469" t="s">
        <v>12</v>
      </c>
      <c r="E73" s="426" t="s">
        <v>353</v>
      </c>
      <c r="F73" s="744">
        <v>1333.33</v>
      </c>
      <c r="G73" s="442">
        <v>0</v>
      </c>
      <c r="H73" s="443">
        <v>0</v>
      </c>
      <c r="I73" s="443">
        <f t="shared" si="6"/>
        <v>0</v>
      </c>
      <c r="J73" s="443">
        <f t="shared" si="7"/>
        <v>0</v>
      </c>
      <c r="K73" s="444">
        <f t="shared" si="8"/>
        <v>0</v>
      </c>
      <c r="L73" s="442">
        <v>0</v>
      </c>
      <c r="M73" s="443">
        <v>0</v>
      </c>
      <c r="N73" s="443">
        <f t="shared" si="9"/>
        <v>0</v>
      </c>
      <c r="O73" s="443">
        <f t="shared" si="10"/>
        <v>0</v>
      </c>
      <c r="P73" s="444">
        <f t="shared" si="11"/>
        <v>0</v>
      </c>
      <c r="Q73" s="758"/>
    </row>
    <row r="74" spans="1:17" ht="15.75" customHeight="1">
      <c r="A74" s="350">
        <v>46</v>
      </c>
      <c r="B74" s="461" t="s">
        <v>64</v>
      </c>
      <c r="C74" s="437">
        <v>4902526</v>
      </c>
      <c r="D74" s="469" t="s">
        <v>12</v>
      </c>
      <c r="E74" s="426" t="s">
        <v>353</v>
      </c>
      <c r="F74" s="437">
        <v>100</v>
      </c>
      <c r="G74" s="442">
        <v>17342</v>
      </c>
      <c r="H74" s="443">
        <v>17346</v>
      </c>
      <c r="I74" s="443">
        <f t="shared" si="6"/>
        <v>-4</v>
      </c>
      <c r="J74" s="443">
        <f t="shared" si="7"/>
        <v>-400</v>
      </c>
      <c r="K74" s="444">
        <f t="shared" si="8"/>
        <v>-0.0004</v>
      </c>
      <c r="L74" s="442">
        <v>17870</v>
      </c>
      <c r="M74" s="443">
        <v>17028</v>
      </c>
      <c r="N74" s="443">
        <f t="shared" si="9"/>
        <v>842</v>
      </c>
      <c r="O74" s="443">
        <f t="shared" si="10"/>
        <v>84200</v>
      </c>
      <c r="P74" s="444">
        <f t="shared" si="11"/>
        <v>0.0842</v>
      </c>
      <c r="Q74" s="181"/>
    </row>
    <row r="75" spans="1:17" s="733" customFormat="1" ht="15.75" customHeight="1">
      <c r="A75" s="350">
        <v>47</v>
      </c>
      <c r="B75" s="461" t="s">
        <v>65</v>
      </c>
      <c r="C75" s="437">
        <v>4902529</v>
      </c>
      <c r="D75" s="469" t="s">
        <v>12</v>
      </c>
      <c r="E75" s="426" t="s">
        <v>353</v>
      </c>
      <c r="F75" s="744">
        <v>44.44</v>
      </c>
      <c r="G75" s="445">
        <v>998319</v>
      </c>
      <c r="H75" s="446">
        <v>998341</v>
      </c>
      <c r="I75" s="446">
        <f t="shared" si="6"/>
        <v>-22</v>
      </c>
      <c r="J75" s="446">
        <f t="shared" si="7"/>
        <v>-977.68</v>
      </c>
      <c r="K75" s="453">
        <f t="shared" si="8"/>
        <v>-0.0009776799999999999</v>
      </c>
      <c r="L75" s="445">
        <v>324</v>
      </c>
      <c r="M75" s="446">
        <v>277</v>
      </c>
      <c r="N75" s="446">
        <f t="shared" si="9"/>
        <v>47</v>
      </c>
      <c r="O75" s="446">
        <f t="shared" si="10"/>
        <v>2088.68</v>
      </c>
      <c r="P75" s="453">
        <f t="shared" si="11"/>
        <v>0.00208868</v>
      </c>
      <c r="Q75" s="746"/>
    </row>
    <row r="76" spans="1:17" ht="15.75" customHeight="1">
      <c r="A76" s="350"/>
      <c r="B76" s="380" t="s">
        <v>66</v>
      </c>
      <c r="C76" s="437"/>
      <c r="D76" s="468"/>
      <c r="E76" s="468"/>
      <c r="F76" s="437"/>
      <c r="G76" s="442"/>
      <c r="H76" s="443"/>
      <c r="I76" s="443"/>
      <c r="J76" s="443"/>
      <c r="K76" s="444"/>
      <c r="L76" s="442"/>
      <c r="M76" s="443"/>
      <c r="N76" s="443"/>
      <c r="O76" s="443"/>
      <c r="P76" s="444"/>
      <c r="Q76" s="181"/>
    </row>
    <row r="77" spans="1:17" ht="15.75" customHeight="1">
      <c r="A77" s="350">
        <v>48</v>
      </c>
      <c r="B77" s="461" t="s">
        <v>67</v>
      </c>
      <c r="C77" s="437">
        <v>4865091</v>
      </c>
      <c r="D77" s="469" t="s">
        <v>12</v>
      </c>
      <c r="E77" s="426" t="s">
        <v>353</v>
      </c>
      <c r="F77" s="437">
        <v>500</v>
      </c>
      <c r="G77" s="442">
        <v>5629</v>
      </c>
      <c r="H77" s="443">
        <v>5629</v>
      </c>
      <c r="I77" s="443">
        <f>G77-H77</f>
        <v>0</v>
      </c>
      <c r="J77" s="443">
        <f>$F77*I77</f>
        <v>0</v>
      </c>
      <c r="K77" s="444">
        <f>J77/1000000</f>
        <v>0</v>
      </c>
      <c r="L77" s="442">
        <v>29272</v>
      </c>
      <c r="M77" s="443">
        <v>29000</v>
      </c>
      <c r="N77" s="443">
        <f>L77-M77</f>
        <v>272</v>
      </c>
      <c r="O77" s="443">
        <f>$F77*N77</f>
        <v>136000</v>
      </c>
      <c r="P77" s="444">
        <f>O77/1000000</f>
        <v>0.136</v>
      </c>
      <c r="Q77" s="574"/>
    </row>
    <row r="78" spans="1:17" ht="15.75" customHeight="1">
      <c r="A78" s="350">
        <v>49</v>
      </c>
      <c r="B78" s="461" t="s">
        <v>68</v>
      </c>
      <c r="C78" s="437">
        <v>4902530</v>
      </c>
      <c r="D78" s="469" t="s">
        <v>12</v>
      </c>
      <c r="E78" s="426" t="s">
        <v>353</v>
      </c>
      <c r="F78" s="437">
        <v>500</v>
      </c>
      <c r="G78" s="442">
        <v>3786</v>
      </c>
      <c r="H78" s="443">
        <v>3784</v>
      </c>
      <c r="I78" s="443">
        <f>G78-H78</f>
        <v>2</v>
      </c>
      <c r="J78" s="443">
        <f>$F78*I78</f>
        <v>1000</v>
      </c>
      <c r="K78" s="444">
        <f>J78/1000000</f>
        <v>0.001</v>
      </c>
      <c r="L78" s="442">
        <v>27152</v>
      </c>
      <c r="M78" s="443">
        <v>26815</v>
      </c>
      <c r="N78" s="443">
        <f>L78-M78</f>
        <v>337</v>
      </c>
      <c r="O78" s="443">
        <f>$F78*N78</f>
        <v>168500</v>
      </c>
      <c r="P78" s="444">
        <f>O78/1000000</f>
        <v>0.1685</v>
      </c>
      <c r="Q78" s="181"/>
    </row>
    <row r="79" spans="1:17" ht="15.75" customHeight="1">
      <c r="A79" s="350">
        <v>50</v>
      </c>
      <c r="B79" s="461" t="s">
        <v>69</v>
      </c>
      <c r="C79" s="437">
        <v>4902531</v>
      </c>
      <c r="D79" s="469" t="s">
        <v>12</v>
      </c>
      <c r="E79" s="426" t="s">
        <v>353</v>
      </c>
      <c r="F79" s="437">
        <v>500</v>
      </c>
      <c r="G79" s="442">
        <v>6013</v>
      </c>
      <c r="H79" s="443">
        <v>5808</v>
      </c>
      <c r="I79" s="443">
        <f>G79-H79</f>
        <v>205</v>
      </c>
      <c r="J79" s="443">
        <f>$F79*I79</f>
        <v>102500</v>
      </c>
      <c r="K79" s="444">
        <f>J79/1000000</f>
        <v>0.1025</v>
      </c>
      <c r="L79" s="442">
        <v>14601</v>
      </c>
      <c r="M79" s="443">
        <v>14555</v>
      </c>
      <c r="N79" s="443">
        <f>L79-M79</f>
        <v>46</v>
      </c>
      <c r="O79" s="443">
        <f>$F79*N79</f>
        <v>23000</v>
      </c>
      <c r="P79" s="444">
        <f>O79/1000000</f>
        <v>0.023</v>
      </c>
      <c r="Q79" s="181"/>
    </row>
    <row r="80" spans="1:17" ht="15.75" customHeight="1">
      <c r="A80" s="350">
        <v>51</v>
      </c>
      <c r="B80" s="461" t="s">
        <v>70</v>
      </c>
      <c r="C80" s="437">
        <v>4865072</v>
      </c>
      <c r="D80" s="469" t="s">
        <v>12</v>
      </c>
      <c r="E80" s="426" t="s">
        <v>353</v>
      </c>
      <c r="F80" s="744">
        <v>666.6666666666666</v>
      </c>
      <c r="G80" s="445">
        <v>1010</v>
      </c>
      <c r="H80" s="446">
        <v>924</v>
      </c>
      <c r="I80" s="446">
        <f>G80-H80</f>
        <v>86</v>
      </c>
      <c r="J80" s="446">
        <f>$F80*I80</f>
        <v>57333.33333333333</v>
      </c>
      <c r="K80" s="453">
        <f>J80/1000000</f>
        <v>0.057333333333333326</v>
      </c>
      <c r="L80" s="445">
        <v>579</v>
      </c>
      <c r="M80" s="446">
        <v>557</v>
      </c>
      <c r="N80" s="446">
        <f>L80-M80</f>
        <v>22</v>
      </c>
      <c r="O80" s="446">
        <f>$F80*N80</f>
        <v>14666.666666666666</v>
      </c>
      <c r="P80" s="453">
        <f>O80/1000000</f>
        <v>0.014666666666666666</v>
      </c>
      <c r="Q80" s="743"/>
    </row>
    <row r="81" spans="1:17" ht="15.75" customHeight="1">
      <c r="A81" s="350"/>
      <c r="B81" s="380" t="s">
        <v>72</v>
      </c>
      <c r="C81" s="437"/>
      <c r="D81" s="468"/>
      <c r="E81" s="468"/>
      <c r="F81" s="437"/>
      <c r="G81" s="442"/>
      <c r="H81" s="443"/>
      <c r="I81" s="443"/>
      <c r="J81" s="443"/>
      <c r="K81" s="444"/>
      <c r="L81" s="442"/>
      <c r="M81" s="443"/>
      <c r="N81" s="443"/>
      <c r="O81" s="443"/>
      <c r="P81" s="444"/>
      <c r="Q81" s="181"/>
    </row>
    <row r="82" spans="1:17" ht="15.75" customHeight="1">
      <c r="A82" s="350">
        <v>52</v>
      </c>
      <c r="B82" s="461" t="s">
        <v>65</v>
      </c>
      <c r="C82" s="437">
        <v>4902535</v>
      </c>
      <c r="D82" s="469" t="s">
        <v>12</v>
      </c>
      <c r="E82" s="426" t="s">
        <v>353</v>
      </c>
      <c r="F82" s="437">
        <v>100</v>
      </c>
      <c r="G82" s="442">
        <v>993037</v>
      </c>
      <c r="H82" s="443">
        <v>993065</v>
      </c>
      <c r="I82" s="443">
        <f aca="true" t="shared" si="12" ref="I82:I87">G82-H82</f>
        <v>-28</v>
      </c>
      <c r="J82" s="443">
        <f aca="true" t="shared" si="13" ref="J82:J87">$F82*I82</f>
        <v>-2800</v>
      </c>
      <c r="K82" s="444">
        <f aca="true" t="shared" si="14" ref="K82:K87">J82/1000000</f>
        <v>-0.0028</v>
      </c>
      <c r="L82" s="442">
        <v>5895</v>
      </c>
      <c r="M82" s="443">
        <v>5900</v>
      </c>
      <c r="N82" s="443">
        <f aca="true" t="shared" si="15" ref="N82:N87">L82-M82</f>
        <v>-5</v>
      </c>
      <c r="O82" s="443">
        <f aca="true" t="shared" si="16" ref="O82:O87">$F82*N82</f>
        <v>-500</v>
      </c>
      <c r="P82" s="444">
        <f aca="true" t="shared" si="17" ref="P82:P87">O82/1000000</f>
        <v>-0.0005</v>
      </c>
      <c r="Q82" s="181"/>
    </row>
    <row r="83" spans="1:17" ht="15.75" customHeight="1">
      <c r="A83" s="350">
        <v>53</v>
      </c>
      <c r="B83" s="461" t="s">
        <v>73</v>
      </c>
      <c r="C83" s="437">
        <v>4902536</v>
      </c>
      <c r="D83" s="469" t="s">
        <v>12</v>
      </c>
      <c r="E83" s="426" t="s">
        <v>353</v>
      </c>
      <c r="F83" s="437">
        <v>100</v>
      </c>
      <c r="G83" s="442">
        <v>7788</v>
      </c>
      <c r="H83" s="443">
        <v>7795</v>
      </c>
      <c r="I83" s="443">
        <f t="shared" si="12"/>
        <v>-7</v>
      </c>
      <c r="J83" s="443">
        <f t="shared" si="13"/>
        <v>-700</v>
      </c>
      <c r="K83" s="444">
        <f t="shared" si="14"/>
        <v>-0.0007</v>
      </c>
      <c r="L83" s="442">
        <v>15331</v>
      </c>
      <c r="M83" s="443">
        <v>15336</v>
      </c>
      <c r="N83" s="443">
        <f t="shared" si="15"/>
        <v>-5</v>
      </c>
      <c r="O83" s="443">
        <f t="shared" si="16"/>
        <v>-500</v>
      </c>
      <c r="P83" s="444">
        <f t="shared" si="17"/>
        <v>-0.0005</v>
      </c>
      <c r="Q83" s="181"/>
    </row>
    <row r="84" spans="1:17" ht="15.75" customHeight="1">
      <c r="A84" s="350">
        <v>54</v>
      </c>
      <c r="B84" s="461" t="s">
        <v>86</v>
      </c>
      <c r="C84" s="437">
        <v>4902537</v>
      </c>
      <c r="D84" s="469" t="s">
        <v>12</v>
      </c>
      <c r="E84" s="426" t="s">
        <v>353</v>
      </c>
      <c r="F84" s="437">
        <v>100</v>
      </c>
      <c r="G84" s="442">
        <v>23520</v>
      </c>
      <c r="H84" s="443">
        <v>23322</v>
      </c>
      <c r="I84" s="443">
        <f t="shared" si="12"/>
        <v>198</v>
      </c>
      <c r="J84" s="443">
        <f t="shared" si="13"/>
        <v>19800</v>
      </c>
      <c r="K84" s="444">
        <f t="shared" si="14"/>
        <v>0.0198</v>
      </c>
      <c r="L84" s="442">
        <v>54290</v>
      </c>
      <c r="M84" s="443">
        <v>54106</v>
      </c>
      <c r="N84" s="443">
        <f t="shared" si="15"/>
        <v>184</v>
      </c>
      <c r="O84" s="443">
        <f t="shared" si="16"/>
        <v>18400</v>
      </c>
      <c r="P84" s="444">
        <f t="shared" si="17"/>
        <v>0.0184</v>
      </c>
      <c r="Q84" s="181"/>
    </row>
    <row r="85" spans="1:17" ht="15.75" customHeight="1">
      <c r="A85" s="350">
        <v>55</v>
      </c>
      <c r="B85" s="461" t="s">
        <v>74</v>
      </c>
      <c r="C85" s="437">
        <v>4902579</v>
      </c>
      <c r="D85" s="469" t="s">
        <v>12</v>
      </c>
      <c r="E85" s="426" t="s">
        <v>353</v>
      </c>
      <c r="F85" s="437">
        <v>100</v>
      </c>
      <c r="G85" s="445">
        <v>4517</v>
      </c>
      <c r="H85" s="446">
        <v>4449</v>
      </c>
      <c r="I85" s="446">
        <f>G85-H85</f>
        <v>68</v>
      </c>
      <c r="J85" s="446">
        <f t="shared" si="13"/>
        <v>6800</v>
      </c>
      <c r="K85" s="453">
        <f t="shared" si="14"/>
        <v>0.0068</v>
      </c>
      <c r="L85" s="445">
        <v>999996</v>
      </c>
      <c r="M85" s="446">
        <v>1000005</v>
      </c>
      <c r="N85" s="446">
        <f>L85-M85</f>
        <v>-9</v>
      </c>
      <c r="O85" s="446">
        <f t="shared" si="16"/>
        <v>-900</v>
      </c>
      <c r="P85" s="453">
        <f t="shared" si="17"/>
        <v>-0.0009</v>
      </c>
      <c r="Q85" s="574"/>
    </row>
    <row r="86" spans="1:17" ht="15.75" customHeight="1">
      <c r="A86" s="350">
        <v>56</v>
      </c>
      <c r="B86" s="461" t="s">
        <v>75</v>
      </c>
      <c r="C86" s="437">
        <v>4902539</v>
      </c>
      <c r="D86" s="469" t="s">
        <v>12</v>
      </c>
      <c r="E86" s="426" t="s">
        <v>353</v>
      </c>
      <c r="F86" s="437">
        <v>100</v>
      </c>
      <c r="G86" s="442">
        <v>998630</v>
      </c>
      <c r="H86" s="443">
        <v>998628</v>
      </c>
      <c r="I86" s="443">
        <f t="shared" si="12"/>
        <v>2</v>
      </c>
      <c r="J86" s="443">
        <f t="shared" si="13"/>
        <v>200</v>
      </c>
      <c r="K86" s="444">
        <f t="shared" si="14"/>
        <v>0.0002</v>
      </c>
      <c r="L86" s="442">
        <v>126</v>
      </c>
      <c r="M86" s="443">
        <v>130</v>
      </c>
      <c r="N86" s="443">
        <f t="shared" si="15"/>
        <v>-4</v>
      </c>
      <c r="O86" s="443">
        <f t="shared" si="16"/>
        <v>-400</v>
      </c>
      <c r="P86" s="444">
        <f t="shared" si="17"/>
        <v>-0.0004</v>
      </c>
      <c r="Q86" s="181"/>
    </row>
    <row r="87" spans="1:17" ht="15.75" customHeight="1">
      <c r="A87" s="350">
        <v>57</v>
      </c>
      <c r="B87" s="461" t="s">
        <v>61</v>
      </c>
      <c r="C87" s="437">
        <v>4902540</v>
      </c>
      <c r="D87" s="469" t="s">
        <v>12</v>
      </c>
      <c r="E87" s="426" t="s">
        <v>353</v>
      </c>
      <c r="F87" s="437">
        <v>100</v>
      </c>
      <c r="G87" s="442">
        <v>15</v>
      </c>
      <c r="H87" s="443">
        <v>15</v>
      </c>
      <c r="I87" s="443">
        <f t="shared" si="12"/>
        <v>0</v>
      </c>
      <c r="J87" s="443">
        <f t="shared" si="13"/>
        <v>0</v>
      </c>
      <c r="K87" s="444">
        <f t="shared" si="14"/>
        <v>0</v>
      </c>
      <c r="L87" s="442">
        <v>13398</v>
      </c>
      <c r="M87" s="443">
        <v>13398</v>
      </c>
      <c r="N87" s="443">
        <f t="shared" si="15"/>
        <v>0</v>
      </c>
      <c r="O87" s="443">
        <f t="shared" si="16"/>
        <v>0</v>
      </c>
      <c r="P87" s="444">
        <f t="shared" si="17"/>
        <v>0</v>
      </c>
      <c r="Q87" s="181"/>
    </row>
    <row r="88" spans="1:17" ht="15.75" customHeight="1">
      <c r="A88" s="350"/>
      <c r="B88" s="380" t="s">
        <v>76</v>
      </c>
      <c r="C88" s="437"/>
      <c r="D88" s="468"/>
      <c r="E88" s="468"/>
      <c r="F88" s="437"/>
      <c r="G88" s="442"/>
      <c r="H88" s="443"/>
      <c r="I88" s="443"/>
      <c r="J88" s="443"/>
      <c r="K88" s="444"/>
      <c r="L88" s="442"/>
      <c r="M88" s="443"/>
      <c r="N88" s="443"/>
      <c r="O88" s="443"/>
      <c r="P88" s="444"/>
      <c r="Q88" s="181"/>
    </row>
    <row r="89" spans="1:17" s="733" customFormat="1" ht="15.75" customHeight="1">
      <c r="A89" s="350">
        <v>58</v>
      </c>
      <c r="B89" s="461" t="s">
        <v>77</v>
      </c>
      <c r="C89" s="437">
        <v>4902541</v>
      </c>
      <c r="D89" s="469" t="s">
        <v>12</v>
      </c>
      <c r="E89" s="426" t="s">
        <v>353</v>
      </c>
      <c r="F89" s="437">
        <v>100</v>
      </c>
      <c r="G89" s="445">
        <v>20341</v>
      </c>
      <c r="H89" s="446">
        <v>20062</v>
      </c>
      <c r="I89" s="446">
        <f>G89-H89</f>
        <v>279</v>
      </c>
      <c r="J89" s="446">
        <f>$F89*I89</f>
        <v>27900</v>
      </c>
      <c r="K89" s="453">
        <f>J89/1000000</f>
        <v>0.0279</v>
      </c>
      <c r="L89" s="445">
        <v>72130</v>
      </c>
      <c r="M89" s="446">
        <v>71977</v>
      </c>
      <c r="N89" s="446">
        <f>L89-M89</f>
        <v>153</v>
      </c>
      <c r="O89" s="446">
        <f>$F89*N89</f>
        <v>15300</v>
      </c>
      <c r="P89" s="453">
        <f>O89/1000000</f>
        <v>0.0153</v>
      </c>
      <c r="Q89" s="743" t="s">
        <v>425</v>
      </c>
    </row>
    <row r="90" spans="1:17" s="733" customFormat="1" ht="15.75" customHeight="1">
      <c r="A90" s="350"/>
      <c r="B90" s="461"/>
      <c r="C90" s="437"/>
      <c r="D90" s="469"/>
      <c r="E90" s="426"/>
      <c r="F90" s="437"/>
      <c r="G90" s="445"/>
      <c r="H90" s="446"/>
      <c r="I90" s="446"/>
      <c r="J90" s="446"/>
      <c r="K90" s="453">
        <v>0.0176</v>
      </c>
      <c r="L90" s="445"/>
      <c r="M90" s="446"/>
      <c r="N90" s="446"/>
      <c r="O90" s="446"/>
      <c r="P90" s="453">
        <v>0.0096</v>
      </c>
      <c r="Q90" s="743"/>
    </row>
    <row r="91" spans="1:17" ht="15.75" customHeight="1">
      <c r="A91" s="350">
        <v>59</v>
      </c>
      <c r="B91" s="461" t="s">
        <v>78</v>
      </c>
      <c r="C91" s="437">
        <v>4902542</v>
      </c>
      <c r="D91" s="469" t="s">
        <v>12</v>
      </c>
      <c r="E91" s="426" t="s">
        <v>353</v>
      </c>
      <c r="F91" s="437">
        <v>100</v>
      </c>
      <c r="G91" s="442">
        <v>15830</v>
      </c>
      <c r="H91" s="443">
        <v>15526</v>
      </c>
      <c r="I91" s="443">
        <f>G91-H91</f>
        <v>304</v>
      </c>
      <c r="J91" s="443">
        <f>$F91*I91</f>
        <v>30400</v>
      </c>
      <c r="K91" s="444">
        <f>J91/1000000</f>
        <v>0.0304</v>
      </c>
      <c r="L91" s="442">
        <v>62968</v>
      </c>
      <c r="M91" s="443">
        <v>62732</v>
      </c>
      <c r="N91" s="443">
        <f>L91-M91</f>
        <v>236</v>
      </c>
      <c r="O91" s="443">
        <f>$F91*N91</f>
        <v>23600</v>
      </c>
      <c r="P91" s="444">
        <f>O91/1000000</f>
        <v>0.0236</v>
      </c>
      <c r="Q91" s="181"/>
    </row>
    <row r="92" spans="1:17" ht="15.75" customHeight="1">
      <c r="A92" s="350">
        <v>60</v>
      </c>
      <c r="B92" s="461" t="s">
        <v>79</v>
      </c>
      <c r="C92" s="437">
        <v>4902544</v>
      </c>
      <c r="D92" s="469" t="s">
        <v>12</v>
      </c>
      <c r="E92" s="426" t="s">
        <v>353</v>
      </c>
      <c r="F92" s="437">
        <v>100</v>
      </c>
      <c r="G92" s="442">
        <v>2473</v>
      </c>
      <c r="H92" s="443">
        <v>2368</v>
      </c>
      <c r="I92" s="443">
        <f>G92-H92</f>
        <v>105</v>
      </c>
      <c r="J92" s="443">
        <f>$F92*I92</f>
        <v>10500</v>
      </c>
      <c r="K92" s="444">
        <f>J92/1000000</f>
        <v>0.0105</v>
      </c>
      <c r="L92" s="442">
        <v>175</v>
      </c>
      <c r="M92" s="443">
        <v>29</v>
      </c>
      <c r="N92" s="443">
        <f>L92-M92</f>
        <v>146</v>
      </c>
      <c r="O92" s="443">
        <f>$F92*N92</f>
        <v>14600</v>
      </c>
      <c r="P92" s="444">
        <f>O92/1000000</f>
        <v>0.0146</v>
      </c>
      <c r="Q92" s="181"/>
    </row>
    <row r="93" spans="1:17" ht="15.75" customHeight="1">
      <c r="A93" s="350"/>
      <c r="B93" s="380" t="s">
        <v>34</v>
      </c>
      <c r="C93" s="437"/>
      <c r="D93" s="468"/>
      <c r="E93" s="468"/>
      <c r="F93" s="437"/>
      <c r="G93" s="442"/>
      <c r="H93" s="443"/>
      <c r="I93" s="443"/>
      <c r="J93" s="443"/>
      <c r="K93" s="444"/>
      <c r="L93" s="442"/>
      <c r="M93" s="443"/>
      <c r="N93" s="443"/>
      <c r="O93" s="443"/>
      <c r="P93" s="444"/>
      <c r="Q93" s="181"/>
    </row>
    <row r="94" spans="1:17" ht="15.75" customHeight="1">
      <c r="A94" s="755">
        <v>61</v>
      </c>
      <c r="B94" s="461" t="s">
        <v>71</v>
      </c>
      <c r="C94" s="437">
        <v>4864807</v>
      </c>
      <c r="D94" s="469" t="s">
        <v>12</v>
      </c>
      <c r="E94" s="426" t="s">
        <v>353</v>
      </c>
      <c r="F94" s="437">
        <v>100</v>
      </c>
      <c r="G94" s="442">
        <v>149266</v>
      </c>
      <c r="H94" s="443">
        <v>149082</v>
      </c>
      <c r="I94" s="443">
        <f>G94-H94</f>
        <v>184</v>
      </c>
      <c r="J94" s="443">
        <f>$F94*I94</f>
        <v>18400</v>
      </c>
      <c r="K94" s="444">
        <f>J94/1000000</f>
        <v>0.0184</v>
      </c>
      <c r="L94" s="442">
        <v>23639</v>
      </c>
      <c r="M94" s="443">
        <v>23915</v>
      </c>
      <c r="N94" s="443">
        <f>L94-M94</f>
        <v>-276</v>
      </c>
      <c r="O94" s="443">
        <f>$F94*N94</f>
        <v>-27600</v>
      </c>
      <c r="P94" s="444">
        <f>O94/1000000</f>
        <v>-0.0276</v>
      </c>
      <c r="Q94" s="181"/>
    </row>
    <row r="95" spans="1:17" ht="15.75" customHeight="1">
      <c r="A95" s="755">
        <v>62</v>
      </c>
      <c r="B95" s="461" t="s">
        <v>248</v>
      </c>
      <c r="C95" s="437">
        <v>4865086</v>
      </c>
      <c r="D95" s="469" t="s">
        <v>12</v>
      </c>
      <c r="E95" s="426" t="s">
        <v>353</v>
      </c>
      <c r="F95" s="437">
        <v>100</v>
      </c>
      <c r="G95" s="442">
        <v>21574</v>
      </c>
      <c r="H95" s="443">
        <v>21564</v>
      </c>
      <c r="I95" s="443">
        <f>G95-H95</f>
        <v>10</v>
      </c>
      <c r="J95" s="443">
        <f>$F95*I95</f>
        <v>1000</v>
      </c>
      <c r="K95" s="444">
        <f>J95/1000000</f>
        <v>0.001</v>
      </c>
      <c r="L95" s="442">
        <v>42025</v>
      </c>
      <c r="M95" s="443">
        <v>41560</v>
      </c>
      <c r="N95" s="443">
        <f>L95-M95</f>
        <v>465</v>
      </c>
      <c r="O95" s="443">
        <f>$F95*N95</f>
        <v>46500</v>
      </c>
      <c r="P95" s="444">
        <f>O95/1000000</f>
        <v>0.0465</v>
      </c>
      <c r="Q95" s="181"/>
    </row>
    <row r="96" spans="1:17" ht="15.75" customHeight="1">
      <c r="A96" s="755">
        <v>63</v>
      </c>
      <c r="B96" s="461" t="s">
        <v>84</v>
      </c>
      <c r="C96" s="437">
        <v>4902528</v>
      </c>
      <c r="D96" s="469" t="s">
        <v>12</v>
      </c>
      <c r="E96" s="426" t="s">
        <v>353</v>
      </c>
      <c r="F96" s="437">
        <v>-300</v>
      </c>
      <c r="G96" s="442">
        <v>2</v>
      </c>
      <c r="H96" s="443">
        <v>2</v>
      </c>
      <c r="I96" s="443">
        <f>G96-H96</f>
        <v>0</v>
      </c>
      <c r="J96" s="443">
        <f>$F96*I96</f>
        <v>0</v>
      </c>
      <c r="K96" s="444">
        <f>J96/1000000</f>
        <v>0</v>
      </c>
      <c r="L96" s="442">
        <v>238</v>
      </c>
      <c r="M96" s="443">
        <v>0</v>
      </c>
      <c r="N96" s="443">
        <f>L96-M96</f>
        <v>238</v>
      </c>
      <c r="O96" s="443">
        <f>$F96*N96</f>
        <v>-71400</v>
      </c>
      <c r="P96" s="444">
        <f>O96/1000000</f>
        <v>-0.0714</v>
      </c>
      <c r="Q96" s="181"/>
    </row>
    <row r="97" spans="1:17" ht="15.75" customHeight="1">
      <c r="A97" s="755"/>
      <c r="B97" s="461"/>
      <c r="C97" s="437"/>
      <c r="D97" s="469"/>
      <c r="E97" s="426"/>
      <c r="F97" s="437"/>
      <c r="G97" s="442"/>
      <c r="H97" s="443"/>
      <c r="I97" s="443"/>
      <c r="J97" s="443"/>
      <c r="K97" s="444"/>
      <c r="L97" s="442"/>
      <c r="M97" s="443"/>
      <c r="N97" s="443"/>
      <c r="O97" s="443"/>
      <c r="P97" s="444"/>
      <c r="Q97" s="556"/>
    </row>
    <row r="98" spans="1:17" ht="15.75" customHeight="1">
      <c r="A98" s="755"/>
      <c r="B98" s="457" t="s">
        <v>80</v>
      </c>
      <c r="C98" s="436"/>
      <c r="D98" s="464"/>
      <c r="E98" s="464"/>
      <c r="F98" s="436"/>
      <c r="G98" s="442"/>
      <c r="H98" s="443"/>
      <c r="I98" s="443"/>
      <c r="J98" s="443"/>
      <c r="K98" s="444"/>
      <c r="L98" s="442"/>
      <c r="M98" s="443"/>
      <c r="N98" s="443"/>
      <c r="O98" s="443"/>
      <c r="P98" s="444"/>
      <c r="Q98" s="181"/>
    </row>
    <row r="99" spans="1:17" ht="16.5">
      <c r="A99" s="756">
        <v>64</v>
      </c>
      <c r="B99" s="535" t="s">
        <v>81</v>
      </c>
      <c r="C99" s="436">
        <v>4902577</v>
      </c>
      <c r="D99" s="464" t="s">
        <v>12</v>
      </c>
      <c r="E99" s="426" t="s">
        <v>353</v>
      </c>
      <c r="F99" s="436">
        <v>-400</v>
      </c>
      <c r="G99" s="442">
        <v>995589</v>
      </c>
      <c r="H99" s="443">
        <v>995589</v>
      </c>
      <c r="I99" s="443">
        <f>G99-H99</f>
        <v>0</v>
      </c>
      <c r="J99" s="443">
        <f>$F99*I99</f>
        <v>0</v>
      </c>
      <c r="K99" s="444">
        <f>J99/1000000</f>
        <v>0</v>
      </c>
      <c r="L99" s="442">
        <v>48</v>
      </c>
      <c r="M99" s="443">
        <v>43</v>
      </c>
      <c r="N99" s="443">
        <f>L99-M99</f>
        <v>5</v>
      </c>
      <c r="O99" s="443">
        <f>$F99*N99</f>
        <v>-2000</v>
      </c>
      <c r="P99" s="444">
        <f>O99/1000000</f>
        <v>-0.002</v>
      </c>
      <c r="Q99" s="718"/>
    </row>
    <row r="100" spans="1:17" s="733" customFormat="1" ht="16.5">
      <c r="A100" s="756">
        <v>65</v>
      </c>
      <c r="B100" s="535" t="s">
        <v>82</v>
      </c>
      <c r="C100" s="436">
        <v>4902516</v>
      </c>
      <c r="D100" s="464" t="s">
        <v>12</v>
      </c>
      <c r="E100" s="426" t="s">
        <v>353</v>
      </c>
      <c r="F100" s="436">
        <v>100</v>
      </c>
      <c r="G100" s="445">
        <v>999261</v>
      </c>
      <c r="H100" s="351">
        <v>999261</v>
      </c>
      <c r="I100" s="446">
        <f>G100-H100</f>
        <v>0</v>
      </c>
      <c r="J100" s="446">
        <f>$F100*I100</f>
        <v>0</v>
      </c>
      <c r="K100" s="453">
        <f>J100/1000000</f>
        <v>0</v>
      </c>
      <c r="L100" s="445">
        <v>999404</v>
      </c>
      <c r="M100" s="351">
        <v>999404</v>
      </c>
      <c r="N100" s="446">
        <f>L100-M100</f>
        <v>0</v>
      </c>
      <c r="O100" s="446">
        <f>$F100*N100</f>
        <v>0</v>
      </c>
      <c r="P100" s="453">
        <f>O100/1000000</f>
        <v>0</v>
      </c>
      <c r="Q100" s="743"/>
    </row>
    <row r="101" spans="1:17" ht="16.5">
      <c r="A101" s="756"/>
      <c r="B101" s="380" t="s">
        <v>399</v>
      </c>
      <c r="C101" s="436"/>
      <c r="D101" s="464"/>
      <c r="E101" s="426"/>
      <c r="F101" s="436"/>
      <c r="G101" s="442"/>
      <c r="H101" s="443"/>
      <c r="I101" s="443"/>
      <c r="J101" s="443"/>
      <c r="K101" s="444"/>
      <c r="L101" s="442"/>
      <c r="M101" s="443"/>
      <c r="N101" s="443"/>
      <c r="O101" s="443"/>
      <c r="P101" s="444"/>
      <c r="Q101" s="181"/>
    </row>
    <row r="102" spans="1:17" ht="18">
      <c r="A102" s="756">
        <v>66</v>
      </c>
      <c r="B102" s="461" t="s">
        <v>398</v>
      </c>
      <c r="C102" s="393">
        <v>5128444</v>
      </c>
      <c r="D102" s="152" t="s">
        <v>12</v>
      </c>
      <c r="E102" s="116" t="s">
        <v>353</v>
      </c>
      <c r="F102" s="585">
        <v>800</v>
      </c>
      <c r="G102" s="442">
        <v>992420</v>
      </c>
      <c r="H102" s="443">
        <v>993733</v>
      </c>
      <c r="I102" s="412">
        <f>G102-H102</f>
        <v>-1313</v>
      </c>
      <c r="J102" s="412">
        <f>$F102*I102</f>
        <v>-1050400</v>
      </c>
      <c r="K102" s="412">
        <f>J102/1000000</f>
        <v>-1.0504</v>
      </c>
      <c r="L102" s="442">
        <v>344</v>
      </c>
      <c r="M102" s="443">
        <v>344</v>
      </c>
      <c r="N102" s="412">
        <f>L102-M102</f>
        <v>0</v>
      </c>
      <c r="O102" s="412">
        <f>$F102*N102</f>
        <v>0</v>
      </c>
      <c r="P102" s="412">
        <f>O102/1000000</f>
        <v>0</v>
      </c>
      <c r="Q102" s="181"/>
    </row>
    <row r="103" spans="1:17" ht="16.5">
      <c r="A103" s="756">
        <v>67</v>
      </c>
      <c r="B103" s="461" t="s">
        <v>409</v>
      </c>
      <c r="C103" s="436">
        <v>5100232</v>
      </c>
      <c r="D103" s="152" t="s">
        <v>12</v>
      </c>
      <c r="E103" s="116" t="s">
        <v>353</v>
      </c>
      <c r="F103" s="436">
        <v>800</v>
      </c>
      <c r="G103" s="445">
        <v>989525</v>
      </c>
      <c r="H103" s="446">
        <v>990049</v>
      </c>
      <c r="I103" s="409">
        <f>G103-H103</f>
        <v>-524</v>
      </c>
      <c r="J103" s="409">
        <f>$F103*I103</f>
        <v>-419200</v>
      </c>
      <c r="K103" s="409">
        <f>J103/1000000</f>
        <v>-0.4192</v>
      </c>
      <c r="L103" s="445">
        <v>999987</v>
      </c>
      <c r="M103" s="446">
        <v>999987</v>
      </c>
      <c r="N103" s="409">
        <f>L103-M103</f>
        <v>0</v>
      </c>
      <c r="O103" s="409">
        <f>$F103*N103</f>
        <v>0</v>
      </c>
      <c r="P103" s="409">
        <f>O103/1000000</f>
        <v>0</v>
      </c>
      <c r="Q103" s="181"/>
    </row>
    <row r="104" spans="1:17" ht="15.75" customHeight="1" thickBot="1">
      <c r="A104" s="423"/>
      <c r="B104" s="707"/>
      <c r="C104" s="420"/>
      <c r="D104" s="708"/>
      <c r="E104" s="427"/>
      <c r="F104" s="420"/>
      <c r="G104" s="447"/>
      <c r="H104" s="448"/>
      <c r="I104" s="448"/>
      <c r="J104" s="448"/>
      <c r="K104" s="449"/>
      <c r="L104" s="447"/>
      <c r="M104" s="448"/>
      <c r="N104" s="448"/>
      <c r="O104" s="448"/>
      <c r="P104" s="449"/>
      <c r="Q104" s="182"/>
    </row>
    <row r="105" spans="7:16" ht="13.5" thickTop="1">
      <c r="G105" s="18"/>
      <c r="H105" s="18"/>
      <c r="I105" s="18"/>
      <c r="J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8">
      <c r="B107" s="184" t="s">
        <v>247</v>
      </c>
      <c r="G107" s="18"/>
      <c r="H107" s="18"/>
      <c r="I107" s="18"/>
      <c r="J107" s="18"/>
      <c r="K107" s="606">
        <f>SUM(K8:K104)</f>
        <v>-2.289244346666667</v>
      </c>
      <c r="L107" s="18"/>
      <c r="M107" s="18"/>
      <c r="N107" s="18"/>
      <c r="O107" s="18"/>
      <c r="P107" s="183">
        <f>SUM(P8:P104)</f>
        <v>5.161705346666669</v>
      </c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5.75">
      <c r="A113" s="16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24" thickBot="1">
      <c r="A114" s="223" t="s">
        <v>246</v>
      </c>
      <c r="G114" s="19"/>
      <c r="H114" s="19"/>
      <c r="I114" s="98" t="s">
        <v>405</v>
      </c>
      <c r="J114" s="19"/>
      <c r="K114" s="19"/>
      <c r="L114" s="19"/>
      <c r="M114" s="19"/>
      <c r="N114" s="98" t="s">
        <v>406</v>
      </c>
      <c r="O114" s="19"/>
      <c r="P114" s="19"/>
      <c r="Q114" s="216" t="str">
        <f>Q1</f>
        <v>MAY-2014</v>
      </c>
    </row>
    <row r="115" spans="1:17" ht="39.75" thickBot="1" thickTop="1">
      <c r="A115" s="99" t="s">
        <v>8</v>
      </c>
      <c r="B115" s="38" t="s">
        <v>9</v>
      </c>
      <c r="C115" s="39" t="s">
        <v>1</v>
      </c>
      <c r="D115" s="39" t="s">
        <v>2</v>
      </c>
      <c r="E115" s="39" t="s">
        <v>3</v>
      </c>
      <c r="F115" s="39" t="s">
        <v>10</v>
      </c>
      <c r="G115" s="41" t="str">
        <f>G5</f>
        <v>FINAL READING 01/06/2014</v>
      </c>
      <c r="H115" s="39" t="str">
        <f>H5</f>
        <v>INTIAL READING 01/05/2014</v>
      </c>
      <c r="I115" s="39" t="s">
        <v>4</v>
      </c>
      <c r="J115" s="39" t="s">
        <v>5</v>
      </c>
      <c r="K115" s="40" t="s">
        <v>6</v>
      </c>
      <c r="L115" s="41" t="str">
        <f>G5</f>
        <v>FINAL READING 01/06/2014</v>
      </c>
      <c r="M115" s="39" t="str">
        <f>H5</f>
        <v>INTIAL READING 01/05/2014</v>
      </c>
      <c r="N115" s="39" t="s">
        <v>4</v>
      </c>
      <c r="O115" s="39" t="s">
        <v>5</v>
      </c>
      <c r="P115" s="40" t="s">
        <v>6</v>
      </c>
      <c r="Q115" s="40" t="s">
        <v>316</v>
      </c>
    </row>
    <row r="116" spans="1:16" ht="8.25" customHeight="1" thickBot="1" thickTop="1">
      <c r="A116" s="14"/>
      <c r="B116" s="12"/>
      <c r="C116" s="11"/>
      <c r="D116" s="11"/>
      <c r="E116" s="11"/>
      <c r="F116" s="11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7" ht="15.75" customHeight="1" thickTop="1">
      <c r="A117" s="438"/>
      <c r="B117" s="439" t="s">
        <v>28</v>
      </c>
      <c r="C117" s="417"/>
      <c r="D117" s="403"/>
      <c r="E117" s="403"/>
      <c r="F117" s="403"/>
      <c r="G117" s="103"/>
      <c r="H117" s="26"/>
      <c r="I117" s="26"/>
      <c r="J117" s="26"/>
      <c r="K117" s="27"/>
      <c r="L117" s="103"/>
      <c r="M117" s="26"/>
      <c r="N117" s="26"/>
      <c r="O117" s="26"/>
      <c r="P117" s="27"/>
      <c r="Q117" s="180"/>
    </row>
    <row r="118" spans="1:17" ht="15.75" customHeight="1">
      <c r="A118" s="416">
        <v>1</v>
      </c>
      <c r="B118" s="456" t="s">
        <v>83</v>
      </c>
      <c r="C118" s="436">
        <v>4865092</v>
      </c>
      <c r="D118" s="426" t="s">
        <v>12</v>
      </c>
      <c r="E118" s="426" t="s">
        <v>353</v>
      </c>
      <c r="F118" s="436">
        <v>-100</v>
      </c>
      <c r="G118" s="442">
        <v>16736</v>
      </c>
      <c r="H118" s="443">
        <v>16549</v>
      </c>
      <c r="I118" s="443">
        <f>G118-H118</f>
        <v>187</v>
      </c>
      <c r="J118" s="443">
        <f aca="true" t="shared" si="18" ref="J118:J128">$F118*I118</f>
        <v>-18700</v>
      </c>
      <c r="K118" s="444">
        <f aca="true" t="shared" si="19" ref="K118:K128">J118/1000000</f>
        <v>-0.0187</v>
      </c>
      <c r="L118" s="442">
        <v>14522</v>
      </c>
      <c r="M118" s="443">
        <v>14353</v>
      </c>
      <c r="N118" s="443">
        <f>L118-M118</f>
        <v>169</v>
      </c>
      <c r="O118" s="443">
        <f aca="true" t="shared" si="20" ref="O118:O128">$F118*N118</f>
        <v>-16900</v>
      </c>
      <c r="P118" s="444">
        <f aca="true" t="shared" si="21" ref="P118:P128">O118/1000000</f>
        <v>-0.0169</v>
      </c>
      <c r="Q118" s="181"/>
    </row>
    <row r="119" spans="1:17" ht="16.5">
      <c r="A119" s="416"/>
      <c r="B119" s="457" t="s">
        <v>41</v>
      </c>
      <c r="C119" s="436"/>
      <c r="D119" s="465"/>
      <c r="E119" s="465"/>
      <c r="F119" s="436"/>
      <c r="G119" s="442"/>
      <c r="H119" s="443"/>
      <c r="I119" s="443"/>
      <c r="J119" s="443"/>
      <c r="K119" s="444"/>
      <c r="L119" s="442"/>
      <c r="M119" s="443"/>
      <c r="N119" s="443"/>
      <c r="O119" s="443"/>
      <c r="P119" s="444"/>
      <c r="Q119" s="181"/>
    </row>
    <row r="120" spans="1:17" ht="16.5">
      <c r="A120" s="416">
        <v>2</v>
      </c>
      <c r="B120" s="456" t="s">
        <v>42</v>
      </c>
      <c r="C120" s="436">
        <v>4864955</v>
      </c>
      <c r="D120" s="464" t="s">
        <v>12</v>
      </c>
      <c r="E120" s="426" t="s">
        <v>353</v>
      </c>
      <c r="F120" s="436">
        <v>-1000</v>
      </c>
      <c r="G120" s="442">
        <v>10527</v>
      </c>
      <c r="H120" s="516">
        <v>10500</v>
      </c>
      <c r="I120" s="443">
        <f>G120-H120</f>
        <v>27</v>
      </c>
      <c r="J120" s="443">
        <f t="shared" si="18"/>
        <v>-27000</v>
      </c>
      <c r="K120" s="444">
        <f t="shared" si="19"/>
        <v>-0.027</v>
      </c>
      <c r="L120" s="442">
        <v>7221</v>
      </c>
      <c r="M120" s="516">
        <v>7087</v>
      </c>
      <c r="N120" s="443">
        <f>L120-M120</f>
        <v>134</v>
      </c>
      <c r="O120" s="443">
        <f t="shared" si="20"/>
        <v>-134000</v>
      </c>
      <c r="P120" s="444">
        <f t="shared" si="21"/>
        <v>-0.134</v>
      </c>
      <c r="Q120" s="181"/>
    </row>
    <row r="121" spans="1:17" ht="16.5">
      <c r="A121" s="416"/>
      <c r="B121" s="457" t="s">
        <v>18</v>
      </c>
      <c r="C121" s="436"/>
      <c r="D121" s="464"/>
      <c r="E121" s="426"/>
      <c r="F121" s="436"/>
      <c r="G121" s="442"/>
      <c r="H121" s="443"/>
      <c r="I121" s="443"/>
      <c r="J121" s="443"/>
      <c r="K121" s="444"/>
      <c r="L121" s="442"/>
      <c r="M121" s="443"/>
      <c r="N121" s="443"/>
      <c r="O121" s="443"/>
      <c r="P121" s="444"/>
      <c r="Q121" s="181"/>
    </row>
    <row r="122" spans="1:17" ht="16.5">
      <c r="A122" s="416">
        <v>3</v>
      </c>
      <c r="B122" s="456" t="s">
        <v>19</v>
      </c>
      <c r="C122" s="436">
        <v>4864808</v>
      </c>
      <c r="D122" s="464" t="s">
        <v>12</v>
      </c>
      <c r="E122" s="426" t="s">
        <v>353</v>
      </c>
      <c r="F122" s="436">
        <v>-200</v>
      </c>
      <c r="G122" s="442">
        <v>3903</v>
      </c>
      <c r="H122" s="443">
        <v>3883</v>
      </c>
      <c r="I122" s="446">
        <f>G122-H122</f>
        <v>20</v>
      </c>
      <c r="J122" s="446">
        <f t="shared" si="18"/>
        <v>-4000</v>
      </c>
      <c r="K122" s="453">
        <f t="shared" si="19"/>
        <v>-0.004</v>
      </c>
      <c r="L122" s="442">
        <v>12506</v>
      </c>
      <c r="M122" s="443">
        <v>11991</v>
      </c>
      <c r="N122" s="443">
        <f>L122-M122</f>
        <v>515</v>
      </c>
      <c r="O122" s="443">
        <f t="shared" si="20"/>
        <v>-103000</v>
      </c>
      <c r="P122" s="444">
        <f t="shared" si="21"/>
        <v>-0.103</v>
      </c>
      <c r="Q122" s="573"/>
    </row>
    <row r="123" spans="1:17" ht="16.5">
      <c r="A123" s="416">
        <v>4</v>
      </c>
      <c r="B123" s="456" t="s">
        <v>20</v>
      </c>
      <c r="C123" s="436">
        <v>4864841</v>
      </c>
      <c r="D123" s="464" t="s">
        <v>12</v>
      </c>
      <c r="E123" s="426" t="s">
        <v>353</v>
      </c>
      <c r="F123" s="436">
        <v>-1000</v>
      </c>
      <c r="G123" s="442">
        <v>15809</v>
      </c>
      <c r="H123" s="443">
        <v>15802</v>
      </c>
      <c r="I123" s="443">
        <f>G123-H123</f>
        <v>7</v>
      </c>
      <c r="J123" s="443">
        <f t="shared" si="18"/>
        <v>-7000</v>
      </c>
      <c r="K123" s="444">
        <f t="shared" si="19"/>
        <v>-0.007</v>
      </c>
      <c r="L123" s="442">
        <v>31921</v>
      </c>
      <c r="M123" s="443">
        <v>31730</v>
      </c>
      <c r="N123" s="443">
        <f>L123-M123</f>
        <v>191</v>
      </c>
      <c r="O123" s="443">
        <f t="shared" si="20"/>
        <v>-191000</v>
      </c>
      <c r="P123" s="444">
        <f t="shared" si="21"/>
        <v>-0.191</v>
      </c>
      <c r="Q123" s="181"/>
    </row>
    <row r="124" spans="1:17" ht="16.5">
      <c r="A124" s="416"/>
      <c r="B124" s="456"/>
      <c r="C124" s="436"/>
      <c r="D124" s="464"/>
      <c r="E124" s="426"/>
      <c r="F124" s="436"/>
      <c r="G124" s="454"/>
      <c r="H124" s="284"/>
      <c r="I124" s="443"/>
      <c r="J124" s="443"/>
      <c r="K124" s="444"/>
      <c r="L124" s="454"/>
      <c r="M124" s="446"/>
      <c r="N124" s="443"/>
      <c r="O124" s="443"/>
      <c r="P124" s="444"/>
      <c r="Q124" s="181"/>
    </row>
    <row r="125" spans="1:17" ht="16.5">
      <c r="A125" s="440"/>
      <c r="B125" s="462" t="s">
        <v>49</v>
      </c>
      <c r="C125" s="411"/>
      <c r="D125" s="470"/>
      <c r="E125" s="470"/>
      <c r="F125" s="441"/>
      <c r="G125" s="454"/>
      <c r="H125" s="284"/>
      <c r="I125" s="443"/>
      <c r="J125" s="443"/>
      <c r="K125" s="444"/>
      <c r="L125" s="454"/>
      <c r="M125" s="284"/>
      <c r="N125" s="443"/>
      <c r="O125" s="443"/>
      <c r="P125" s="444"/>
      <c r="Q125" s="181"/>
    </row>
    <row r="126" spans="1:17" s="733" customFormat="1" ht="16.5">
      <c r="A126" s="416">
        <v>5</v>
      </c>
      <c r="B126" s="460" t="s">
        <v>50</v>
      </c>
      <c r="C126" s="436">
        <v>4864898</v>
      </c>
      <c r="D126" s="465" t="s">
        <v>12</v>
      </c>
      <c r="E126" s="426" t="s">
        <v>353</v>
      </c>
      <c r="F126" s="436">
        <v>-100</v>
      </c>
      <c r="G126" s="445">
        <v>11058</v>
      </c>
      <c r="H126" s="446">
        <v>10914</v>
      </c>
      <c r="I126" s="446">
        <f>G126-H126</f>
        <v>144</v>
      </c>
      <c r="J126" s="446">
        <f t="shared" si="18"/>
        <v>-14400</v>
      </c>
      <c r="K126" s="453">
        <f t="shared" si="19"/>
        <v>-0.0144</v>
      </c>
      <c r="L126" s="445">
        <v>61504</v>
      </c>
      <c r="M126" s="446">
        <v>61506</v>
      </c>
      <c r="N126" s="446">
        <f>L126-M126</f>
        <v>-2</v>
      </c>
      <c r="O126" s="446">
        <f t="shared" si="20"/>
        <v>200</v>
      </c>
      <c r="P126" s="453">
        <f t="shared" si="21"/>
        <v>0.0002</v>
      </c>
      <c r="Q126" s="747"/>
    </row>
    <row r="127" spans="1:17" ht="16.5">
      <c r="A127" s="416"/>
      <c r="B127" s="458" t="s">
        <v>51</v>
      </c>
      <c r="C127" s="436"/>
      <c r="D127" s="464"/>
      <c r="E127" s="426"/>
      <c r="F127" s="436"/>
      <c r="G127" s="442"/>
      <c r="H127" s="443"/>
      <c r="I127" s="443"/>
      <c r="J127" s="443"/>
      <c r="K127" s="444"/>
      <c r="L127" s="442"/>
      <c r="M127" s="443"/>
      <c r="N127" s="443"/>
      <c r="O127" s="443"/>
      <c r="P127" s="444"/>
      <c r="Q127" s="181"/>
    </row>
    <row r="128" spans="1:17" ht="16.5">
      <c r="A128" s="416">
        <v>6</v>
      </c>
      <c r="B128" s="721" t="s">
        <v>356</v>
      </c>
      <c r="C128" s="436">
        <v>4865174</v>
      </c>
      <c r="D128" s="465" t="s">
        <v>12</v>
      </c>
      <c r="E128" s="426" t="s">
        <v>353</v>
      </c>
      <c r="F128" s="436">
        <v>-1000</v>
      </c>
      <c r="G128" s="445">
        <v>0</v>
      </c>
      <c r="H128" s="446">
        <v>0</v>
      </c>
      <c r="I128" s="446">
        <f>G128-H128</f>
        <v>0</v>
      </c>
      <c r="J128" s="446">
        <f t="shared" si="18"/>
        <v>0</v>
      </c>
      <c r="K128" s="453">
        <f t="shared" si="19"/>
        <v>0</v>
      </c>
      <c r="L128" s="445">
        <v>0</v>
      </c>
      <c r="M128" s="446">
        <v>0</v>
      </c>
      <c r="N128" s="446">
        <f>L128-M128</f>
        <v>0</v>
      </c>
      <c r="O128" s="446">
        <f t="shared" si="20"/>
        <v>0</v>
      </c>
      <c r="P128" s="453">
        <f t="shared" si="21"/>
        <v>0</v>
      </c>
      <c r="Q128" s="574"/>
    </row>
    <row r="129" spans="1:17" ht="16.5">
      <c r="A129" s="416"/>
      <c r="B129" s="457" t="s">
        <v>37</v>
      </c>
      <c r="C129" s="436"/>
      <c r="D129" s="465"/>
      <c r="E129" s="426"/>
      <c r="F129" s="436"/>
      <c r="G129" s="442"/>
      <c r="H129" s="443"/>
      <c r="I129" s="443"/>
      <c r="J129" s="443"/>
      <c r="K129" s="444"/>
      <c r="L129" s="442"/>
      <c r="M129" s="443"/>
      <c r="N129" s="443"/>
      <c r="O129" s="443"/>
      <c r="P129" s="444"/>
      <c r="Q129" s="181"/>
    </row>
    <row r="130" spans="1:17" ht="16.5">
      <c r="A130" s="416">
        <v>7</v>
      </c>
      <c r="B130" s="456" t="s">
        <v>369</v>
      </c>
      <c r="C130" s="436">
        <v>4864961</v>
      </c>
      <c r="D130" s="464" t="s">
        <v>12</v>
      </c>
      <c r="E130" s="426" t="s">
        <v>353</v>
      </c>
      <c r="F130" s="436">
        <v>-1000</v>
      </c>
      <c r="G130" s="442">
        <v>944327</v>
      </c>
      <c r="H130" s="516">
        <v>944794</v>
      </c>
      <c r="I130" s="443">
        <f>G130-H130</f>
        <v>-467</v>
      </c>
      <c r="J130" s="443">
        <f>$F130*I130</f>
        <v>467000</v>
      </c>
      <c r="K130" s="444">
        <f>J130/1000000</f>
        <v>0.467</v>
      </c>
      <c r="L130" s="442">
        <v>992396</v>
      </c>
      <c r="M130" s="516">
        <v>992433</v>
      </c>
      <c r="N130" s="443">
        <f>L130-M130</f>
        <v>-37</v>
      </c>
      <c r="O130" s="443">
        <f>$F130*N130</f>
        <v>37000</v>
      </c>
      <c r="P130" s="444">
        <f>O130/1000000</f>
        <v>0.037</v>
      </c>
      <c r="Q130" s="181"/>
    </row>
    <row r="131" spans="1:17" ht="16.5">
      <c r="A131" s="416"/>
      <c r="B131" s="458" t="s">
        <v>392</v>
      </c>
      <c r="C131" s="436"/>
      <c r="D131" s="464"/>
      <c r="E131" s="426"/>
      <c r="F131" s="436"/>
      <c r="G131" s="442"/>
      <c r="H131" s="443"/>
      <c r="I131" s="443"/>
      <c r="J131" s="443"/>
      <c r="K131" s="444"/>
      <c r="L131" s="442"/>
      <c r="M131" s="443"/>
      <c r="N131" s="443"/>
      <c r="O131" s="443"/>
      <c r="P131" s="444"/>
      <c r="Q131" s="181"/>
    </row>
    <row r="132" spans="1:17" ht="18">
      <c r="A132" s="416">
        <v>8</v>
      </c>
      <c r="B132" s="705" t="s">
        <v>397</v>
      </c>
      <c r="C132" s="393">
        <v>5128407</v>
      </c>
      <c r="D132" s="152" t="s">
        <v>12</v>
      </c>
      <c r="E132" s="116" t="s">
        <v>353</v>
      </c>
      <c r="F132" s="585">
        <v>2000</v>
      </c>
      <c r="G132" s="442">
        <v>999423</v>
      </c>
      <c r="H132" s="351">
        <v>999423</v>
      </c>
      <c r="I132" s="412">
        <f>G132-H132</f>
        <v>0</v>
      </c>
      <c r="J132" s="412">
        <f>$F132*I132</f>
        <v>0</v>
      </c>
      <c r="K132" s="412">
        <f>J132/1000000</f>
        <v>0</v>
      </c>
      <c r="L132" s="442">
        <v>999980</v>
      </c>
      <c r="M132" s="351">
        <v>999980</v>
      </c>
      <c r="N132" s="412">
        <f>L132-M132</f>
        <v>0</v>
      </c>
      <c r="O132" s="412">
        <f>$F132*N132</f>
        <v>0</v>
      </c>
      <c r="P132" s="412">
        <f>O132/1000000</f>
        <v>0</v>
      </c>
      <c r="Q132" s="580"/>
    </row>
    <row r="133" spans="1:17" ht="13.5" thickBot="1">
      <c r="A133" s="52"/>
      <c r="B133" s="167"/>
      <c r="C133" s="54"/>
      <c r="D133" s="110"/>
      <c r="E133" s="168"/>
      <c r="F133" s="110"/>
      <c r="G133" s="126"/>
      <c r="H133" s="127"/>
      <c r="I133" s="127"/>
      <c r="J133" s="127"/>
      <c r="K133" s="132"/>
      <c r="L133" s="126"/>
      <c r="M133" s="127"/>
      <c r="N133" s="127"/>
      <c r="O133" s="127"/>
      <c r="P133" s="132"/>
      <c r="Q133" s="182"/>
    </row>
    <row r="134" ht="13.5" thickTop="1"/>
    <row r="135" spans="2:16" ht="18">
      <c r="B135" s="186" t="s">
        <v>317</v>
      </c>
      <c r="K135" s="185">
        <f>SUM(K118:K133)</f>
        <v>0.39590000000000003</v>
      </c>
      <c r="P135" s="185">
        <f>SUM(P118:P133)</f>
        <v>-0.40770000000000006</v>
      </c>
    </row>
    <row r="136" spans="11:16" ht="15.75">
      <c r="K136" s="107"/>
      <c r="P136" s="107"/>
    </row>
    <row r="137" spans="11:16" ht="15.75">
      <c r="K137" s="107"/>
      <c r="P137" s="107"/>
    </row>
    <row r="138" spans="11:16" ht="15.75">
      <c r="K138" s="107"/>
      <c r="P138" s="107"/>
    </row>
    <row r="139" spans="11:16" ht="15.75">
      <c r="K139" s="107"/>
      <c r="P139" s="107"/>
    </row>
    <row r="140" spans="11:16" ht="15.75">
      <c r="K140" s="107"/>
      <c r="P140" s="107"/>
    </row>
    <row r="141" ht="13.5" thickBot="1"/>
    <row r="142" spans="1:17" ht="31.5" customHeight="1">
      <c r="A142" s="170" t="s">
        <v>249</v>
      </c>
      <c r="B142" s="171"/>
      <c r="C142" s="171"/>
      <c r="D142" s="172"/>
      <c r="E142" s="173"/>
      <c r="F142" s="172"/>
      <c r="G142" s="172"/>
      <c r="H142" s="171"/>
      <c r="I142" s="174"/>
      <c r="J142" s="175"/>
      <c r="K142" s="176"/>
      <c r="L142" s="57"/>
      <c r="M142" s="57"/>
      <c r="N142" s="57"/>
      <c r="O142" s="57"/>
      <c r="P142" s="57"/>
      <c r="Q142" s="58"/>
    </row>
    <row r="143" spans="1:17" ht="28.5" customHeight="1">
      <c r="A143" s="177" t="s">
        <v>312</v>
      </c>
      <c r="B143" s="104"/>
      <c r="C143" s="104"/>
      <c r="D143" s="104"/>
      <c r="E143" s="105"/>
      <c r="F143" s="104"/>
      <c r="G143" s="104"/>
      <c r="H143" s="104"/>
      <c r="I143" s="106"/>
      <c r="J143" s="104"/>
      <c r="K143" s="169">
        <f>K107</f>
        <v>-2.289244346666667</v>
      </c>
      <c r="L143" s="19"/>
      <c r="M143" s="19"/>
      <c r="N143" s="19"/>
      <c r="O143" s="19"/>
      <c r="P143" s="169">
        <f>P107</f>
        <v>5.161705346666669</v>
      </c>
      <c r="Q143" s="59"/>
    </row>
    <row r="144" spans="1:17" ht="28.5" customHeight="1">
      <c r="A144" s="177" t="s">
        <v>313</v>
      </c>
      <c r="B144" s="104"/>
      <c r="C144" s="104"/>
      <c r="D144" s="104"/>
      <c r="E144" s="105"/>
      <c r="F144" s="104"/>
      <c r="G144" s="104"/>
      <c r="H144" s="104"/>
      <c r="I144" s="106"/>
      <c r="J144" s="104"/>
      <c r="K144" s="169">
        <f>K135</f>
        <v>0.39590000000000003</v>
      </c>
      <c r="L144" s="19"/>
      <c r="M144" s="19"/>
      <c r="N144" s="19"/>
      <c r="O144" s="19"/>
      <c r="P144" s="169">
        <f>P135</f>
        <v>-0.40770000000000006</v>
      </c>
      <c r="Q144" s="59"/>
    </row>
    <row r="145" spans="1:17" ht="28.5" customHeight="1">
      <c r="A145" s="177" t="s">
        <v>250</v>
      </c>
      <c r="B145" s="104"/>
      <c r="C145" s="104"/>
      <c r="D145" s="104"/>
      <c r="E145" s="105"/>
      <c r="F145" s="104"/>
      <c r="G145" s="104"/>
      <c r="H145" s="104"/>
      <c r="I145" s="106"/>
      <c r="J145" s="104"/>
      <c r="K145" s="169">
        <f>'ROHTAK ROAD'!K45</f>
        <v>0.9120874999999999</v>
      </c>
      <c r="L145" s="19"/>
      <c r="M145" s="19"/>
      <c r="N145" s="19"/>
      <c r="O145" s="19"/>
      <c r="P145" s="169">
        <f>'ROHTAK ROAD'!P45</f>
        <v>-0.11126249999999999</v>
      </c>
      <c r="Q145" s="59"/>
    </row>
    <row r="146" spans="1:17" ht="27.75" customHeight="1" thickBot="1">
      <c r="A146" s="179" t="s">
        <v>251</v>
      </c>
      <c r="B146" s="178"/>
      <c r="C146" s="178"/>
      <c r="D146" s="178"/>
      <c r="E146" s="178"/>
      <c r="F146" s="178"/>
      <c r="G146" s="178"/>
      <c r="H146" s="178"/>
      <c r="I146" s="178"/>
      <c r="J146" s="178"/>
      <c r="K146" s="612">
        <f>SUM(K143:K145)</f>
        <v>-0.9812568466666669</v>
      </c>
      <c r="L146" s="60"/>
      <c r="M146" s="60"/>
      <c r="N146" s="60"/>
      <c r="O146" s="60"/>
      <c r="P146" s="612">
        <f>SUM(P143:P145)</f>
        <v>4.642742846666669</v>
      </c>
      <c r="Q146" s="187"/>
    </row>
    <row r="150" ht="13.5" thickBot="1">
      <c r="A150" s="285"/>
    </row>
    <row r="151" spans="1:17" ht="12.75">
      <c r="A151" s="270"/>
      <c r="B151" s="271"/>
      <c r="C151" s="271"/>
      <c r="D151" s="271"/>
      <c r="E151" s="271"/>
      <c r="F151" s="271"/>
      <c r="G151" s="271"/>
      <c r="H151" s="57"/>
      <c r="I151" s="57"/>
      <c r="J151" s="57"/>
      <c r="K151" s="57"/>
      <c r="L151" s="57"/>
      <c r="M151" s="57"/>
      <c r="N151" s="57"/>
      <c r="O151" s="57"/>
      <c r="P151" s="57"/>
      <c r="Q151" s="58"/>
    </row>
    <row r="152" spans="1:17" ht="23.25">
      <c r="A152" s="278" t="s">
        <v>334</v>
      </c>
      <c r="B152" s="262"/>
      <c r="C152" s="262"/>
      <c r="D152" s="262"/>
      <c r="E152" s="262"/>
      <c r="F152" s="262"/>
      <c r="G152" s="262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2"/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5.75">
      <c r="A154" s="273"/>
      <c r="B154" s="274"/>
      <c r="C154" s="274"/>
      <c r="D154" s="274"/>
      <c r="E154" s="274"/>
      <c r="F154" s="274"/>
      <c r="G154" s="274"/>
      <c r="H154" s="19"/>
      <c r="I154" s="19"/>
      <c r="J154" s="19"/>
      <c r="K154" s="316" t="s">
        <v>346</v>
      </c>
      <c r="L154" s="19"/>
      <c r="M154" s="19"/>
      <c r="N154" s="19"/>
      <c r="O154" s="19"/>
      <c r="P154" s="316" t="s">
        <v>347</v>
      </c>
      <c r="Q154" s="59"/>
    </row>
    <row r="155" spans="1:17" ht="12.75">
      <c r="A155" s="275"/>
      <c r="B155" s="160"/>
      <c r="C155" s="160"/>
      <c r="D155" s="160"/>
      <c r="E155" s="160"/>
      <c r="F155" s="160"/>
      <c r="G155" s="160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24.75" customHeight="1">
      <c r="A157" s="279" t="s">
        <v>337</v>
      </c>
      <c r="B157" s="263"/>
      <c r="C157" s="263"/>
      <c r="D157" s="264"/>
      <c r="E157" s="264"/>
      <c r="F157" s="265"/>
      <c r="G157" s="264"/>
      <c r="H157" s="19"/>
      <c r="I157" s="19"/>
      <c r="J157" s="19"/>
      <c r="K157" s="283">
        <f>K146</f>
        <v>-0.9812568466666669</v>
      </c>
      <c r="L157" s="264" t="s">
        <v>335</v>
      </c>
      <c r="M157" s="19"/>
      <c r="N157" s="19"/>
      <c r="O157" s="19"/>
      <c r="P157" s="283">
        <f>P146</f>
        <v>4.642742846666669</v>
      </c>
      <c r="Q157" s="286" t="s">
        <v>335</v>
      </c>
    </row>
    <row r="158" spans="1:17" ht="15">
      <c r="A158" s="280"/>
      <c r="B158" s="266"/>
      <c r="C158" s="266"/>
      <c r="D158" s="262"/>
      <c r="E158" s="262"/>
      <c r="F158" s="267"/>
      <c r="G158" s="262"/>
      <c r="H158" s="19"/>
      <c r="I158" s="19"/>
      <c r="J158" s="19"/>
      <c r="K158" s="284"/>
      <c r="L158" s="262"/>
      <c r="M158" s="19"/>
      <c r="N158" s="19"/>
      <c r="O158" s="19"/>
      <c r="P158" s="284"/>
      <c r="Q158" s="287"/>
    </row>
    <row r="159" spans="1:17" ht="22.5" customHeight="1">
      <c r="A159" s="281" t="s">
        <v>336</v>
      </c>
      <c r="B159" s="268"/>
      <c r="C159" s="51"/>
      <c r="D159" s="262"/>
      <c r="E159" s="262"/>
      <c r="F159" s="269"/>
      <c r="G159" s="264"/>
      <c r="H159" s="19"/>
      <c r="I159" s="19"/>
      <c r="J159" s="19"/>
      <c r="K159" s="283">
        <f>'STEPPED UP GENCO'!K43</f>
        <v>-0.3185976887999999</v>
      </c>
      <c r="L159" s="264" t="s">
        <v>335</v>
      </c>
      <c r="M159" s="19"/>
      <c r="N159" s="19"/>
      <c r="O159" s="19"/>
      <c r="P159" s="283">
        <f>'STEPPED UP GENCO'!P43</f>
        <v>-0.6803129736000001</v>
      </c>
      <c r="Q159" s="286" t="s">
        <v>335</v>
      </c>
    </row>
    <row r="160" spans="1:17" ht="12.75">
      <c r="A160" s="27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21" thickBot="1">
      <c r="A163" s="277"/>
      <c r="B163" s="60"/>
      <c r="C163" s="60"/>
      <c r="D163" s="60"/>
      <c r="E163" s="60"/>
      <c r="F163" s="60"/>
      <c r="G163" s="60"/>
      <c r="H163" s="748"/>
      <c r="I163" s="748"/>
      <c r="J163" s="749" t="s">
        <v>338</v>
      </c>
      <c r="K163" s="750">
        <f>SUM(K157:K162)</f>
        <v>-1.2998545354666668</v>
      </c>
      <c r="L163" s="748" t="s">
        <v>335</v>
      </c>
      <c r="M163" s="751"/>
      <c r="N163" s="60"/>
      <c r="O163" s="60"/>
      <c r="P163" s="750">
        <f>SUM(P157:P162)</f>
        <v>3.9624298730666694</v>
      </c>
      <c r="Q163" s="752" t="s">
        <v>335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30">
      <selection activeCell="P135" sqref="P13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8515625" style="0" customWidth="1"/>
  </cols>
  <sheetData>
    <row r="1" ht="26.25">
      <c r="A1" s="1" t="s">
        <v>243</v>
      </c>
    </row>
    <row r="2" spans="1:18" ht="15">
      <c r="A2" s="2" t="s">
        <v>244</v>
      </c>
      <c r="K2" s="56"/>
      <c r="Q2" s="308" t="str">
        <f>NDPL!$Q$1</f>
        <v>MAY-2014</v>
      </c>
      <c r="R2" s="308"/>
    </row>
    <row r="3" ht="23.25">
      <c r="A3" s="3" t="s">
        <v>87</v>
      </c>
    </row>
    <row r="4" spans="1:16" ht="18.75" thickBot="1">
      <c r="A4" s="108" t="s">
        <v>252</v>
      </c>
      <c r="G4" s="19"/>
      <c r="H4" s="19"/>
      <c r="I4" s="56" t="s">
        <v>7</v>
      </c>
      <c r="J4" s="19"/>
      <c r="K4" s="19"/>
      <c r="L4" s="19"/>
      <c r="M4" s="19"/>
      <c r="N4" s="56" t="s">
        <v>406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01/06/2014</v>
      </c>
      <c r="H5" s="39" t="str">
        <f>NDPL!H5</f>
        <v>INTIAL READING 01/05/2014</v>
      </c>
      <c r="I5" s="39" t="s">
        <v>4</v>
      </c>
      <c r="J5" s="39" t="s">
        <v>5</v>
      </c>
      <c r="K5" s="39" t="s">
        <v>6</v>
      </c>
      <c r="L5" s="41" t="str">
        <f>NDPL!G5</f>
        <v>FINAL READING 01/06/2014</v>
      </c>
      <c r="M5" s="39" t="str">
        <f>NDPL!H5</f>
        <v>INTIAL READING 01/05/2014</v>
      </c>
      <c r="N5" s="39" t="s">
        <v>4</v>
      </c>
      <c r="O5" s="39" t="s">
        <v>5</v>
      </c>
      <c r="P5" s="39" t="s">
        <v>6</v>
      </c>
      <c r="Q5" s="214" t="s">
        <v>316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9"/>
      <c r="B7" s="480" t="s">
        <v>143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1">
        <v>1</v>
      </c>
      <c r="B8" s="482" t="s">
        <v>88</v>
      </c>
      <c r="C8" s="487">
        <v>4865098</v>
      </c>
      <c r="D8" s="46" t="s">
        <v>12</v>
      </c>
      <c r="E8" s="47" t="s">
        <v>353</v>
      </c>
      <c r="F8" s="496">
        <v>100</v>
      </c>
      <c r="G8" s="442">
        <v>999998</v>
      </c>
      <c r="H8" s="443">
        <v>999998</v>
      </c>
      <c r="I8" s="516">
        <f>G8-H8</f>
        <v>0</v>
      </c>
      <c r="J8" s="516">
        <f>$F8*I8</f>
        <v>0</v>
      </c>
      <c r="K8" s="516">
        <f aca="true" t="shared" si="0" ref="K8:K50">J8/1000000</f>
        <v>0</v>
      </c>
      <c r="L8" s="442">
        <v>37956</v>
      </c>
      <c r="M8" s="443">
        <v>37956</v>
      </c>
      <c r="N8" s="516">
        <f>L8-M8</f>
        <v>0</v>
      </c>
      <c r="O8" s="516">
        <f>$F8*N8</f>
        <v>0</v>
      </c>
      <c r="P8" s="516">
        <f aca="true" t="shared" si="1" ref="P8:P50">O8/1000000</f>
        <v>0</v>
      </c>
      <c r="Q8" s="181"/>
    </row>
    <row r="9" spans="1:17" s="733" customFormat="1" ht="15.75" customHeight="1">
      <c r="A9" s="481">
        <v>2</v>
      </c>
      <c r="B9" s="482" t="s">
        <v>89</v>
      </c>
      <c r="C9" s="487">
        <v>4865161</v>
      </c>
      <c r="D9" s="46" t="s">
        <v>12</v>
      </c>
      <c r="E9" s="47" t="s">
        <v>353</v>
      </c>
      <c r="F9" s="496">
        <v>100</v>
      </c>
      <c r="G9" s="445">
        <v>993194</v>
      </c>
      <c r="H9" s="446">
        <v>993228</v>
      </c>
      <c r="I9" s="351">
        <f aca="true" t="shared" si="2" ref="I9:I15">G9-H9</f>
        <v>-34</v>
      </c>
      <c r="J9" s="351">
        <f aca="true" t="shared" si="3" ref="J9:J50">$F9*I9</f>
        <v>-3400</v>
      </c>
      <c r="K9" s="351">
        <f t="shared" si="0"/>
        <v>-0.0034</v>
      </c>
      <c r="L9" s="445">
        <v>74464</v>
      </c>
      <c r="M9" s="446">
        <v>75406</v>
      </c>
      <c r="N9" s="351">
        <f aca="true" t="shared" si="4" ref="N9:N15">L9-M9</f>
        <v>-942</v>
      </c>
      <c r="O9" s="351">
        <f aca="true" t="shared" si="5" ref="O9:O50">$F9*N9</f>
        <v>-94200</v>
      </c>
      <c r="P9" s="351">
        <f t="shared" si="1"/>
        <v>-0.0942</v>
      </c>
      <c r="Q9" s="743"/>
    </row>
    <row r="10" spans="1:17" ht="15.75" customHeight="1">
      <c r="A10" s="481">
        <v>3</v>
      </c>
      <c r="B10" s="482" t="s">
        <v>90</v>
      </c>
      <c r="C10" s="487">
        <v>4865099</v>
      </c>
      <c r="D10" s="46" t="s">
        <v>12</v>
      </c>
      <c r="E10" s="47" t="s">
        <v>353</v>
      </c>
      <c r="F10" s="496">
        <v>100</v>
      </c>
      <c r="G10" s="442">
        <v>16440</v>
      </c>
      <c r="H10" s="443">
        <v>14534</v>
      </c>
      <c r="I10" s="516">
        <f t="shared" si="2"/>
        <v>1906</v>
      </c>
      <c r="J10" s="516">
        <f t="shared" si="3"/>
        <v>190600</v>
      </c>
      <c r="K10" s="516">
        <f t="shared" si="0"/>
        <v>0.1906</v>
      </c>
      <c r="L10" s="442">
        <v>11585</v>
      </c>
      <c r="M10" s="443">
        <v>9726</v>
      </c>
      <c r="N10" s="516">
        <f t="shared" si="4"/>
        <v>1859</v>
      </c>
      <c r="O10" s="516">
        <f t="shared" si="5"/>
        <v>185900</v>
      </c>
      <c r="P10" s="516">
        <f t="shared" si="1"/>
        <v>0.1859</v>
      </c>
      <c r="Q10" s="181"/>
    </row>
    <row r="11" spans="1:17" s="733" customFormat="1" ht="15.75" customHeight="1">
      <c r="A11" s="481">
        <v>4</v>
      </c>
      <c r="B11" s="482" t="s">
        <v>91</v>
      </c>
      <c r="C11" s="487">
        <v>4865165</v>
      </c>
      <c r="D11" s="46" t="s">
        <v>12</v>
      </c>
      <c r="E11" s="47" t="s">
        <v>353</v>
      </c>
      <c r="F11" s="496">
        <v>100</v>
      </c>
      <c r="G11" s="445">
        <v>21292</v>
      </c>
      <c r="H11" s="446">
        <v>21518</v>
      </c>
      <c r="I11" s="351">
        <f t="shared" si="2"/>
        <v>-226</v>
      </c>
      <c r="J11" s="351">
        <f t="shared" si="3"/>
        <v>-22600</v>
      </c>
      <c r="K11" s="351">
        <f t="shared" si="0"/>
        <v>-0.0226</v>
      </c>
      <c r="L11" s="445">
        <v>35297</v>
      </c>
      <c r="M11" s="446">
        <v>32842</v>
      </c>
      <c r="N11" s="351">
        <f t="shared" si="4"/>
        <v>2455</v>
      </c>
      <c r="O11" s="351">
        <f t="shared" si="5"/>
        <v>245500</v>
      </c>
      <c r="P11" s="351">
        <f t="shared" si="1"/>
        <v>0.2455</v>
      </c>
      <c r="Q11" s="743" t="s">
        <v>423</v>
      </c>
    </row>
    <row r="12" spans="1:17" ht="15.75" customHeight="1">
      <c r="A12" s="481"/>
      <c r="B12" s="482" t="s">
        <v>91</v>
      </c>
      <c r="C12" s="487">
        <v>4865184</v>
      </c>
      <c r="D12" s="46" t="s">
        <v>12</v>
      </c>
      <c r="E12" s="47" t="s">
        <v>353</v>
      </c>
      <c r="F12" s="496">
        <v>600</v>
      </c>
      <c r="G12" s="442">
        <v>999999</v>
      </c>
      <c r="H12" s="443">
        <v>999999</v>
      </c>
      <c r="I12" s="516">
        <f>G12-H12</f>
        <v>0</v>
      </c>
      <c r="J12" s="516">
        <f>$F12*I12</f>
        <v>0</v>
      </c>
      <c r="K12" s="516">
        <f>J12/1000000</f>
        <v>0</v>
      </c>
      <c r="L12" s="442">
        <v>5659</v>
      </c>
      <c r="M12" s="443">
        <v>5659</v>
      </c>
      <c r="N12" s="516">
        <f>L12-M12</f>
        <v>0</v>
      </c>
      <c r="O12" s="516">
        <f>$F12*N12</f>
        <v>0</v>
      </c>
      <c r="P12" s="516">
        <f>O12/1000000</f>
        <v>0</v>
      </c>
      <c r="Q12" s="181" t="s">
        <v>420</v>
      </c>
    </row>
    <row r="13" spans="1:17" s="733" customFormat="1" ht="16.5" customHeight="1">
      <c r="A13" s="481">
        <v>5</v>
      </c>
      <c r="B13" s="482" t="s">
        <v>92</v>
      </c>
      <c r="C13" s="487">
        <v>4865103</v>
      </c>
      <c r="D13" s="46" t="s">
        <v>12</v>
      </c>
      <c r="E13" s="47" t="s">
        <v>353</v>
      </c>
      <c r="F13" s="496">
        <v>100</v>
      </c>
      <c r="G13" s="445">
        <v>2041</v>
      </c>
      <c r="H13" s="446">
        <v>2271</v>
      </c>
      <c r="I13" s="351">
        <f>G13-H13</f>
        <v>-230</v>
      </c>
      <c r="J13" s="351">
        <f t="shared" si="3"/>
        <v>-23000</v>
      </c>
      <c r="K13" s="351">
        <f t="shared" si="0"/>
        <v>-0.023</v>
      </c>
      <c r="L13" s="445">
        <v>4412</v>
      </c>
      <c r="M13" s="446">
        <v>4684</v>
      </c>
      <c r="N13" s="351">
        <f>L13-M13</f>
        <v>-272</v>
      </c>
      <c r="O13" s="351">
        <f t="shared" si="5"/>
        <v>-27200</v>
      </c>
      <c r="P13" s="351">
        <f t="shared" si="1"/>
        <v>-0.0272</v>
      </c>
      <c r="Q13" s="783"/>
    </row>
    <row r="14" spans="1:17" ht="15.75" customHeight="1">
      <c r="A14" s="481">
        <v>6</v>
      </c>
      <c r="B14" s="482" t="s">
        <v>93</v>
      </c>
      <c r="C14" s="487">
        <v>4865101</v>
      </c>
      <c r="D14" s="46" t="s">
        <v>12</v>
      </c>
      <c r="E14" s="47" t="s">
        <v>353</v>
      </c>
      <c r="F14" s="496">
        <v>100</v>
      </c>
      <c r="G14" s="442">
        <v>10400</v>
      </c>
      <c r="H14" s="443">
        <v>10764</v>
      </c>
      <c r="I14" s="516">
        <f t="shared" si="2"/>
        <v>-364</v>
      </c>
      <c r="J14" s="516">
        <f t="shared" si="3"/>
        <v>-36400</v>
      </c>
      <c r="K14" s="516">
        <f t="shared" si="0"/>
        <v>-0.0364</v>
      </c>
      <c r="L14" s="442">
        <v>148131</v>
      </c>
      <c r="M14" s="443">
        <v>146818</v>
      </c>
      <c r="N14" s="516">
        <f t="shared" si="4"/>
        <v>1313</v>
      </c>
      <c r="O14" s="516">
        <f t="shared" si="5"/>
        <v>131300</v>
      </c>
      <c r="P14" s="516">
        <f t="shared" si="1"/>
        <v>0.1313</v>
      </c>
      <c r="Q14" s="181"/>
    </row>
    <row r="15" spans="1:17" ht="15.75" customHeight="1">
      <c r="A15" s="481">
        <v>7</v>
      </c>
      <c r="B15" s="482" t="s">
        <v>94</v>
      </c>
      <c r="C15" s="487">
        <v>4865102</v>
      </c>
      <c r="D15" s="46" t="s">
        <v>12</v>
      </c>
      <c r="E15" s="47" t="s">
        <v>353</v>
      </c>
      <c r="F15" s="496">
        <v>100</v>
      </c>
      <c r="G15" s="442">
        <v>4914</v>
      </c>
      <c r="H15" s="443">
        <v>1605</v>
      </c>
      <c r="I15" s="516">
        <f t="shared" si="2"/>
        <v>3309</v>
      </c>
      <c r="J15" s="516">
        <f t="shared" si="3"/>
        <v>330900</v>
      </c>
      <c r="K15" s="516">
        <f t="shared" si="0"/>
        <v>0.3309</v>
      </c>
      <c r="L15" s="442">
        <v>69067</v>
      </c>
      <c r="M15" s="443">
        <v>67641</v>
      </c>
      <c r="N15" s="516">
        <f t="shared" si="4"/>
        <v>1426</v>
      </c>
      <c r="O15" s="516">
        <f t="shared" si="5"/>
        <v>142600</v>
      </c>
      <c r="P15" s="516">
        <f t="shared" si="1"/>
        <v>0.1426</v>
      </c>
      <c r="Q15" s="181"/>
    </row>
    <row r="16" spans="1:17" ht="15.75" customHeight="1">
      <c r="A16" s="481"/>
      <c r="B16" s="484" t="s">
        <v>11</v>
      </c>
      <c r="C16" s="487"/>
      <c r="D16" s="46"/>
      <c r="E16" s="46"/>
      <c r="F16" s="496"/>
      <c r="G16" s="442"/>
      <c r="H16" s="443"/>
      <c r="I16" s="516"/>
      <c r="J16" s="516"/>
      <c r="K16" s="516"/>
      <c r="L16" s="517"/>
      <c r="M16" s="516"/>
      <c r="N16" s="516"/>
      <c r="O16" s="516"/>
      <c r="P16" s="516"/>
      <c r="Q16" s="181"/>
    </row>
    <row r="17" spans="1:17" ht="15.75" customHeight="1">
      <c r="A17" s="481">
        <v>8</v>
      </c>
      <c r="B17" s="482" t="s">
        <v>376</v>
      </c>
      <c r="C17" s="487">
        <v>4864884</v>
      </c>
      <c r="D17" s="46" t="s">
        <v>12</v>
      </c>
      <c r="E17" s="47" t="s">
        <v>353</v>
      </c>
      <c r="F17" s="496">
        <v>1000</v>
      </c>
      <c r="G17" s="442">
        <v>993611</v>
      </c>
      <c r="H17" s="443">
        <v>993870</v>
      </c>
      <c r="I17" s="516">
        <f>G17-H17</f>
        <v>-259</v>
      </c>
      <c r="J17" s="516">
        <f t="shared" si="3"/>
        <v>-259000</v>
      </c>
      <c r="K17" s="516">
        <f t="shared" si="0"/>
        <v>-0.259</v>
      </c>
      <c r="L17" s="442">
        <v>827</v>
      </c>
      <c r="M17" s="443">
        <v>836</v>
      </c>
      <c r="N17" s="516">
        <f>L17-M17</f>
        <v>-9</v>
      </c>
      <c r="O17" s="516">
        <f t="shared" si="5"/>
        <v>-9000</v>
      </c>
      <c r="P17" s="516">
        <f t="shared" si="1"/>
        <v>-0.009</v>
      </c>
      <c r="Q17" s="574"/>
    </row>
    <row r="18" spans="1:18" ht="15.75" customHeight="1">
      <c r="A18" s="481">
        <v>9</v>
      </c>
      <c r="B18" s="482" t="s">
        <v>95</v>
      </c>
      <c r="C18" s="487">
        <v>4864831</v>
      </c>
      <c r="D18" s="46" t="s">
        <v>12</v>
      </c>
      <c r="E18" s="47" t="s">
        <v>353</v>
      </c>
      <c r="F18" s="496">
        <v>1000</v>
      </c>
      <c r="G18" s="442">
        <v>998709</v>
      </c>
      <c r="H18" s="443">
        <v>998710</v>
      </c>
      <c r="I18" s="516">
        <f aca="true" t="shared" si="6" ref="I18:I50">G18-H18</f>
        <v>-1</v>
      </c>
      <c r="J18" s="516">
        <f t="shared" si="3"/>
        <v>-1000</v>
      </c>
      <c r="K18" s="516">
        <f t="shared" si="0"/>
        <v>-0.001</v>
      </c>
      <c r="L18" s="442">
        <v>1964</v>
      </c>
      <c r="M18" s="443">
        <v>1946</v>
      </c>
      <c r="N18" s="516">
        <f aca="true" t="shared" si="7" ref="N18:N50">L18-M18</f>
        <v>18</v>
      </c>
      <c r="O18" s="516">
        <f t="shared" si="5"/>
        <v>18000</v>
      </c>
      <c r="P18" s="516">
        <f t="shared" si="1"/>
        <v>0.018</v>
      </c>
      <c r="Q18" s="181"/>
      <c r="R18" t="s">
        <v>429</v>
      </c>
    </row>
    <row r="19" spans="1:17" ht="15.75" customHeight="1">
      <c r="A19" s="481">
        <v>10</v>
      </c>
      <c r="B19" s="482" t="s">
        <v>126</v>
      </c>
      <c r="C19" s="487">
        <v>4864832</v>
      </c>
      <c r="D19" s="46" t="s">
        <v>12</v>
      </c>
      <c r="E19" s="47" t="s">
        <v>353</v>
      </c>
      <c r="F19" s="496">
        <v>1000</v>
      </c>
      <c r="G19" s="442">
        <v>702</v>
      </c>
      <c r="H19" s="443">
        <v>729</v>
      </c>
      <c r="I19" s="516">
        <f t="shared" si="6"/>
        <v>-27</v>
      </c>
      <c r="J19" s="516">
        <f t="shared" si="3"/>
        <v>-27000</v>
      </c>
      <c r="K19" s="516">
        <f t="shared" si="0"/>
        <v>-0.027</v>
      </c>
      <c r="L19" s="442">
        <v>1343</v>
      </c>
      <c r="M19" s="443">
        <v>1340</v>
      </c>
      <c r="N19" s="516">
        <f t="shared" si="7"/>
        <v>3</v>
      </c>
      <c r="O19" s="516">
        <f t="shared" si="5"/>
        <v>3000</v>
      </c>
      <c r="P19" s="516">
        <f t="shared" si="1"/>
        <v>0.003</v>
      </c>
      <c r="Q19" s="181"/>
    </row>
    <row r="20" spans="1:17" ht="15.75" customHeight="1">
      <c r="A20" s="481">
        <v>11</v>
      </c>
      <c r="B20" s="482" t="s">
        <v>96</v>
      </c>
      <c r="C20" s="487">
        <v>4864833</v>
      </c>
      <c r="D20" s="46" t="s">
        <v>12</v>
      </c>
      <c r="E20" s="47" t="s">
        <v>353</v>
      </c>
      <c r="F20" s="496">
        <v>1000</v>
      </c>
      <c r="G20" s="442">
        <v>998713</v>
      </c>
      <c r="H20" s="351">
        <v>998772</v>
      </c>
      <c r="I20" s="516">
        <f t="shared" si="6"/>
        <v>-59</v>
      </c>
      <c r="J20" s="516">
        <f t="shared" si="3"/>
        <v>-59000</v>
      </c>
      <c r="K20" s="516">
        <f t="shared" si="0"/>
        <v>-0.059</v>
      </c>
      <c r="L20" s="442">
        <v>2758</v>
      </c>
      <c r="M20" s="351">
        <v>2737</v>
      </c>
      <c r="N20" s="516">
        <f t="shared" si="7"/>
        <v>21</v>
      </c>
      <c r="O20" s="516">
        <f t="shared" si="5"/>
        <v>21000</v>
      </c>
      <c r="P20" s="516">
        <f t="shared" si="1"/>
        <v>0.021</v>
      </c>
      <c r="Q20" s="181"/>
    </row>
    <row r="21" spans="1:17" ht="15.75" customHeight="1">
      <c r="A21" s="481">
        <v>12</v>
      </c>
      <c r="B21" s="482" t="s">
        <v>97</v>
      </c>
      <c r="C21" s="487">
        <v>4864834</v>
      </c>
      <c r="D21" s="46" t="s">
        <v>12</v>
      </c>
      <c r="E21" s="47" t="s">
        <v>353</v>
      </c>
      <c r="F21" s="496">
        <v>1000</v>
      </c>
      <c r="G21" s="442">
        <v>999108</v>
      </c>
      <c r="H21" s="443">
        <v>999220</v>
      </c>
      <c r="I21" s="516">
        <f t="shared" si="6"/>
        <v>-112</v>
      </c>
      <c r="J21" s="516">
        <f t="shared" si="3"/>
        <v>-112000</v>
      </c>
      <c r="K21" s="516">
        <f t="shared" si="0"/>
        <v>-0.112</v>
      </c>
      <c r="L21" s="442">
        <v>4094</v>
      </c>
      <c r="M21" s="443">
        <v>4096</v>
      </c>
      <c r="N21" s="516">
        <f t="shared" si="7"/>
        <v>-2</v>
      </c>
      <c r="O21" s="516">
        <f t="shared" si="5"/>
        <v>-2000</v>
      </c>
      <c r="P21" s="516">
        <f t="shared" si="1"/>
        <v>-0.002</v>
      </c>
      <c r="Q21" s="181"/>
    </row>
    <row r="22" spans="1:17" ht="15.75" customHeight="1">
      <c r="A22" s="481">
        <v>13</v>
      </c>
      <c r="B22" s="426" t="s">
        <v>98</v>
      </c>
      <c r="C22" s="487">
        <v>4864835</v>
      </c>
      <c r="D22" s="50" t="s">
        <v>12</v>
      </c>
      <c r="E22" s="47" t="s">
        <v>353</v>
      </c>
      <c r="F22" s="496">
        <v>1000</v>
      </c>
      <c r="G22" s="442">
        <v>250</v>
      </c>
      <c r="H22" s="443">
        <v>313</v>
      </c>
      <c r="I22" s="516">
        <f t="shared" si="6"/>
        <v>-63</v>
      </c>
      <c r="J22" s="516">
        <f t="shared" si="3"/>
        <v>-63000</v>
      </c>
      <c r="K22" s="516">
        <f t="shared" si="0"/>
        <v>-0.063</v>
      </c>
      <c r="L22" s="442">
        <v>1134</v>
      </c>
      <c r="M22" s="443">
        <v>1072</v>
      </c>
      <c r="N22" s="516">
        <f t="shared" si="7"/>
        <v>62</v>
      </c>
      <c r="O22" s="516">
        <f t="shared" si="5"/>
        <v>62000</v>
      </c>
      <c r="P22" s="516">
        <f t="shared" si="1"/>
        <v>0.062</v>
      </c>
      <c r="Q22" s="181"/>
    </row>
    <row r="23" spans="1:17" ht="15.75" customHeight="1">
      <c r="A23" s="481">
        <v>14</v>
      </c>
      <c r="B23" s="482" t="s">
        <v>99</v>
      </c>
      <c r="C23" s="487">
        <v>4864836</v>
      </c>
      <c r="D23" s="46" t="s">
        <v>12</v>
      </c>
      <c r="E23" s="47" t="s">
        <v>353</v>
      </c>
      <c r="F23" s="496">
        <v>1000</v>
      </c>
      <c r="G23" s="442">
        <v>999878</v>
      </c>
      <c r="H23" s="443">
        <v>999907</v>
      </c>
      <c r="I23" s="516">
        <f t="shared" si="6"/>
        <v>-29</v>
      </c>
      <c r="J23" s="516">
        <f t="shared" si="3"/>
        <v>-29000</v>
      </c>
      <c r="K23" s="516">
        <f t="shared" si="0"/>
        <v>-0.029</v>
      </c>
      <c r="L23" s="442">
        <v>16510</v>
      </c>
      <c r="M23" s="443">
        <v>16514</v>
      </c>
      <c r="N23" s="516">
        <f t="shared" si="7"/>
        <v>-4</v>
      </c>
      <c r="O23" s="516">
        <f t="shared" si="5"/>
        <v>-4000</v>
      </c>
      <c r="P23" s="516">
        <f t="shared" si="1"/>
        <v>-0.004</v>
      </c>
      <c r="Q23" s="181"/>
    </row>
    <row r="24" spans="1:17" ht="15.75" customHeight="1">
      <c r="A24" s="481">
        <v>15</v>
      </c>
      <c r="B24" s="482" t="s">
        <v>100</v>
      </c>
      <c r="C24" s="487">
        <v>4864837</v>
      </c>
      <c r="D24" s="46" t="s">
        <v>12</v>
      </c>
      <c r="E24" s="47" t="s">
        <v>353</v>
      </c>
      <c r="F24" s="496">
        <v>1000</v>
      </c>
      <c r="G24" s="442">
        <v>1552</v>
      </c>
      <c r="H24" s="443">
        <v>1569</v>
      </c>
      <c r="I24" s="516">
        <f t="shared" si="6"/>
        <v>-17</v>
      </c>
      <c r="J24" s="516">
        <f t="shared" si="3"/>
        <v>-17000</v>
      </c>
      <c r="K24" s="516">
        <f t="shared" si="0"/>
        <v>-0.017</v>
      </c>
      <c r="L24" s="442">
        <v>37132</v>
      </c>
      <c r="M24" s="443">
        <v>37138</v>
      </c>
      <c r="N24" s="516">
        <f t="shared" si="7"/>
        <v>-6</v>
      </c>
      <c r="O24" s="516">
        <f t="shared" si="5"/>
        <v>-6000</v>
      </c>
      <c r="P24" s="351">
        <f t="shared" si="1"/>
        <v>-0.006</v>
      </c>
      <c r="Q24" s="181"/>
    </row>
    <row r="25" spans="1:17" ht="15.75" customHeight="1">
      <c r="A25" s="481">
        <v>16</v>
      </c>
      <c r="B25" s="482" t="s">
        <v>101</v>
      </c>
      <c r="C25" s="487">
        <v>4864838</v>
      </c>
      <c r="D25" s="46" t="s">
        <v>12</v>
      </c>
      <c r="E25" s="47" t="s">
        <v>353</v>
      </c>
      <c r="F25" s="496">
        <v>1000</v>
      </c>
      <c r="G25" s="442">
        <v>258</v>
      </c>
      <c r="H25" s="443">
        <v>258</v>
      </c>
      <c r="I25" s="516">
        <f t="shared" si="6"/>
        <v>0</v>
      </c>
      <c r="J25" s="516">
        <f t="shared" si="3"/>
        <v>0</v>
      </c>
      <c r="K25" s="516">
        <f t="shared" si="0"/>
        <v>0</v>
      </c>
      <c r="L25" s="442">
        <v>24720</v>
      </c>
      <c r="M25" s="443">
        <v>24514</v>
      </c>
      <c r="N25" s="516">
        <f t="shared" si="7"/>
        <v>206</v>
      </c>
      <c r="O25" s="516">
        <f t="shared" si="5"/>
        <v>206000</v>
      </c>
      <c r="P25" s="516">
        <f t="shared" si="1"/>
        <v>0.206</v>
      </c>
      <c r="Q25" s="181"/>
    </row>
    <row r="26" spans="1:17" ht="15.75" customHeight="1">
      <c r="A26" s="481">
        <v>17</v>
      </c>
      <c r="B26" s="482" t="s">
        <v>124</v>
      </c>
      <c r="C26" s="487">
        <v>4864839</v>
      </c>
      <c r="D26" s="46" t="s">
        <v>12</v>
      </c>
      <c r="E26" s="47" t="s">
        <v>353</v>
      </c>
      <c r="F26" s="496">
        <v>1000</v>
      </c>
      <c r="G26" s="442">
        <v>1460</v>
      </c>
      <c r="H26" s="443">
        <v>1406</v>
      </c>
      <c r="I26" s="516">
        <f t="shared" si="6"/>
        <v>54</v>
      </c>
      <c r="J26" s="516">
        <f t="shared" si="3"/>
        <v>54000</v>
      </c>
      <c r="K26" s="516">
        <f t="shared" si="0"/>
        <v>0.054</v>
      </c>
      <c r="L26" s="442">
        <v>8402</v>
      </c>
      <c r="M26" s="443">
        <v>8382</v>
      </c>
      <c r="N26" s="516">
        <f t="shared" si="7"/>
        <v>20</v>
      </c>
      <c r="O26" s="516">
        <f t="shared" si="5"/>
        <v>20000</v>
      </c>
      <c r="P26" s="516">
        <f t="shared" si="1"/>
        <v>0.02</v>
      </c>
      <c r="Q26" s="181"/>
    </row>
    <row r="27" spans="1:17" ht="15.75" customHeight="1">
      <c r="A27" s="481">
        <v>18</v>
      </c>
      <c r="B27" s="482" t="s">
        <v>127</v>
      </c>
      <c r="C27" s="487">
        <v>4864788</v>
      </c>
      <c r="D27" s="46" t="s">
        <v>12</v>
      </c>
      <c r="E27" s="47" t="s">
        <v>353</v>
      </c>
      <c r="F27" s="496">
        <v>100</v>
      </c>
      <c r="G27" s="442">
        <v>6673</v>
      </c>
      <c r="H27" s="443">
        <v>6151</v>
      </c>
      <c r="I27" s="516">
        <f t="shared" si="6"/>
        <v>522</v>
      </c>
      <c r="J27" s="516">
        <f t="shared" si="3"/>
        <v>52200</v>
      </c>
      <c r="K27" s="516">
        <f t="shared" si="0"/>
        <v>0.0522</v>
      </c>
      <c r="L27" s="442">
        <v>1</v>
      </c>
      <c r="M27" s="443">
        <v>1</v>
      </c>
      <c r="N27" s="516">
        <f t="shared" si="7"/>
        <v>0</v>
      </c>
      <c r="O27" s="516">
        <f t="shared" si="5"/>
        <v>0</v>
      </c>
      <c r="P27" s="516">
        <f t="shared" si="1"/>
        <v>0</v>
      </c>
      <c r="Q27" s="181"/>
    </row>
    <row r="28" spans="1:17" ht="15.75" customHeight="1">
      <c r="A28" s="481">
        <v>19</v>
      </c>
      <c r="B28" s="482" t="s">
        <v>125</v>
      </c>
      <c r="C28" s="487">
        <v>4864883</v>
      </c>
      <c r="D28" s="46" t="s">
        <v>12</v>
      </c>
      <c r="E28" s="47" t="s">
        <v>353</v>
      </c>
      <c r="F28" s="496">
        <v>1000</v>
      </c>
      <c r="G28" s="442">
        <v>998581</v>
      </c>
      <c r="H28" s="443">
        <v>998641</v>
      </c>
      <c r="I28" s="516">
        <f t="shared" si="6"/>
        <v>-60</v>
      </c>
      <c r="J28" s="516">
        <f t="shared" si="3"/>
        <v>-60000</v>
      </c>
      <c r="K28" s="516">
        <f t="shared" si="0"/>
        <v>-0.06</v>
      </c>
      <c r="L28" s="442">
        <v>12738</v>
      </c>
      <c r="M28" s="443">
        <v>12648</v>
      </c>
      <c r="N28" s="516">
        <f t="shared" si="7"/>
        <v>90</v>
      </c>
      <c r="O28" s="516">
        <f t="shared" si="5"/>
        <v>90000</v>
      </c>
      <c r="P28" s="516">
        <f t="shared" si="1"/>
        <v>0.09</v>
      </c>
      <c r="Q28" s="181"/>
    </row>
    <row r="29" spans="1:17" ht="15.75" customHeight="1">
      <c r="A29" s="481"/>
      <c r="B29" s="484" t="s">
        <v>102</v>
      </c>
      <c r="C29" s="487"/>
      <c r="D29" s="46"/>
      <c r="E29" s="46"/>
      <c r="F29" s="496"/>
      <c r="G29" s="442"/>
      <c r="H29" s="443"/>
      <c r="I29" s="21"/>
      <c r="J29" s="21"/>
      <c r="K29" s="240"/>
      <c r="L29" s="100"/>
      <c r="M29" s="21"/>
      <c r="N29" s="21"/>
      <c r="O29" s="21"/>
      <c r="P29" s="240"/>
      <c r="Q29" s="181"/>
    </row>
    <row r="30" spans="1:17" ht="15.75" customHeight="1">
      <c r="A30" s="481">
        <v>20</v>
      </c>
      <c r="B30" s="482" t="s">
        <v>103</v>
      </c>
      <c r="C30" s="487">
        <v>4865041</v>
      </c>
      <c r="D30" s="46" t="s">
        <v>12</v>
      </c>
      <c r="E30" s="47" t="s">
        <v>353</v>
      </c>
      <c r="F30" s="496">
        <v>1100</v>
      </c>
      <c r="G30" s="442">
        <v>999998</v>
      </c>
      <c r="H30" s="443">
        <v>999998</v>
      </c>
      <c r="I30" s="516">
        <f t="shared" si="6"/>
        <v>0</v>
      </c>
      <c r="J30" s="516">
        <f t="shared" si="3"/>
        <v>0</v>
      </c>
      <c r="K30" s="516">
        <f t="shared" si="0"/>
        <v>0</v>
      </c>
      <c r="L30" s="442">
        <v>736329</v>
      </c>
      <c r="M30" s="443">
        <v>739403</v>
      </c>
      <c r="N30" s="516">
        <f t="shared" si="7"/>
        <v>-3074</v>
      </c>
      <c r="O30" s="516">
        <f t="shared" si="5"/>
        <v>-3381400</v>
      </c>
      <c r="P30" s="516">
        <f t="shared" si="1"/>
        <v>-3.3814</v>
      </c>
      <c r="Q30" s="181"/>
    </row>
    <row r="31" spans="1:17" ht="15.75" customHeight="1">
      <c r="A31" s="481">
        <v>21</v>
      </c>
      <c r="B31" s="482" t="s">
        <v>104</v>
      </c>
      <c r="C31" s="487">
        <v>4865042</v>
      </c>
      <c r="D31" s="46" t="s">
        <v>12</v>
      </c>
      <c r="E31" s="47" t="s">
        <v>353</v>
      </c>
      <c r="F31" s="496">
        <v>1100</v>
      </c>
      <c r="G31" s="442">
        <v>999998</v>
      </c>
      <c r="H31" s="443">
        <v>999998</v>
      </c>
      <c r="I31" s="516">
        <f t="shared" si="6"/>
        <v>0</v>
      </c>
      <c r="J31" s="516">
        <f t="shared" si="3"/>
        <v>0</v>
      </c>
      <c r="K31" s="516">
        <f t="shared" si="0"/>
        <v>0</v>
      </c>
      <c r="L31" s="442">
        <v>776101</v>
      </c>
      <c r="M31" s="443">
        <v>780067</v>
      </c>
      <c r="N31" s="516">
        <f t="shared" si="7"/>
        <v>-3966</v>
      </c>
      <c r="O31" s="516">
        <f t="shared" si="5"/>
        <v>-4362600</v>
      </c>
      <c r="P31" s="516">
        <f t="shared" si="1"/>
        <v>-4.3626</v>
      </c>
      <c r="Q31" s="181"/>
    </row>
    <row r="32" spans="1:17" ht="15.75" customHeight="1">
      <c r="A32" s="481">
        <v>22</v>
      </c>
      <c r="B32" s="482" t="s">
        <v>374</v>
      </c>
      <c r="C32" s="487">
        <v>4864943</v>
      </c>
      <c r="D32" s="46" t="s">
        <v>12</v>
      </c>
      <c r="E32" s="47" t="s">
        <v>353</v>
      </c>
      <c r="F32" s="496">
        <v>1000</v>
      </c>
      <c r="G32" s="442">
        <v>986658</v>
      </c>
      <c r="H32" s="443">
        <v>986794</v>
      </c>
      <c r="I32" s="516">
        <f>G32-H32</f>
        <v>-136</v>
      </c>
      <c r="J32" s="516">
        <f>$F32*I32</f>
        <v>-136000</v>
      </c>
      <c r="K32" s="516">
        <f>J32/1000000</f>
        <v>-0.136</v>
      </c>
      <c r="L32" s="442">
        <v>9024</v>
      </c>
      <c r="M32" s="443">
        <v>9051</v>
      </c>
      <c r="N32" s="516">
        <f>L32-M32</f>
        <v>-27</v>
      </c>
      <c r="O32" s="516">
        <f>$F32*N32</f>
        <v>-27000</v>
      </c>
      <c r="P32" s="516">
        <f>O32/1000000</f>
        <v>-0.027</v>
      </c>
      <c r="Q32" s="181"/>
    </row>
    <row r="33" spans="1:17" ht="15.75" customHeight="1">
      <c r="A33" s="481"/>
      <c r="B33" s="484" t="s">
        <v>34</v>
      </c>
      <c r="C33" s="487"/>
      <c r="D33" s="46"/>
      <c r="E33" s="46"/>
      <c r="F33" s="496"/>
      <c r="G33" s="442"/>
      <c r="H33" s="443"/>
      <c r="I33" s="516"/>
      <c r="J33" s="516"/>
      <c r="K33" s="240">
        <f>SUM(K17:K32)</f>
        <v>-0.6567999999999999</v>
      </c>
      <c r="L33" s="517"/>
      <c r="M33" s="516"/>
      <c r="N33" s="516"/>
      <c r="O33" s="516"/>
      <c r="P33" s="240">
        <f>SUM(P17:P32)</f>
        <v>-7.372</v>
      </c>
      <c r="Q33" s="181"/>
    </row>
    <row r="34" spans="1:17" ht="15.75" customHeight="1">
      <c r="A34" s="481">
        <v>23</v>
      </c>
      <c r="B34" s="482" t="s">
        <v>105</v>
      </c>
      <c r="C34" s="487">
        <v>4864910</v>
      </c>
      <c r="D34" s="46" t="s">
        <v>12</v>
      </c>
      <c r="E34" s="47" t="s">
        <v>353</v>
      </c>
      <c r="F34" s="496">
        <v>-1000</v>
      </c>
      <c r="G34" s="442">
        <v>958251</v>
      </c>
      <c r="H34" s="443">
        <v>958295</v>
      </c>
      <c r="I34" s="516">
        <f t="shared" si="6"/>
        <v>-44</v>
      </c>
      <c r="J34" s="516">
        <f t="shared" si="3"/>
        <v>44000</v>
      </c>
      <c r="K34" s="516">
        <f t="shared" si="0"/>
        <v>0.044</v>
      </c>
      <c r="L34" s="442">
        <v>962759</v>
      </c>
      <c r="M34" s="443">
        <v>965392</v>
      </c>
      <c r="N34" s="516">
        <f t="shared" si="7"/>
        <v>-2633</v>
      </c>
      <c r="O34" s="516">
        <f t="shared" si="5"/>
        <v>2633000</v>
      </c>
      <c r="P34" s="516">
        <f t="shared" si="1"/>
        <v>2.633</v>
      </c>
      <c r="Q34" s="181"/>
    </row>
    <row r="35" spans="1:17" ht="15.75" customHeight="1">
      <c r="A35" s="481">
        <v>24</v>
      </c>
      <c r="B35" s="482" t="s">
        <v>106</v>
      </c>
      <c r="C35" s="487">
        <v>4864911</v>
      </c>
      <c r="D35" s="46" t="s">
        <v>12</v>
      </c>
      <c r="E35" s="47" t="s">
        <v>353</v>
      </c>
      <c r="F35" s="496">
        <v>-1000</v>
      </c>
      <c r="G35" s="442">
        <v>968860</v>
      </c>
      <c r="H35" s="443">
        <v>968932</v>
      </c>
      <c r="I35" s="516">
        <f t="shared" si="6"/>
        <v>-72</v>
      </c>
      <c r="J35" s="516">
        <f t="shared" si="3"/>
        <v>72000</v>
      </c>
      <c r="K35" s="516">
        <f t="shared" si="0"/>
        <v>0.072</v>
      </c>
      <c r="L35" s="442">
        <v>961019</v>
      </c>
      <c r="M35" s="443">
        <v>962032</v>
      </c>
      <c r="N35" s="516">
        <f t="shared" si="7"/>
        <v>-1013</v>
      </c>
      <c r="O35" s="516">
        <f t="shared" si="5"/>
        <v>1013000</v>
      </c>
      <c r="P35" s="516">
        <f t="shared" si="1"/>
        <v>1.013</v>
      </c>
      <c r="Q35" s="181"/>
    </row>
    <row r="36" spans="1:17" ht="15.75" customHeight="1">
      <c r="A36" s="481">
        <v>25</v>
      </c>
      <c r="B36" s="536" t="s">
        <v>147</v>
      </c>
      <c r="C36" s="497">
        <v>4902528</v>
      </c>
      <c r="D36" s="13" t="s">
        <v>12</v>
      </c>
      <c r="E36" s="47" t="s">
        <v>353</v>
      </c>
      <c r="F36" s="497">
        <v>300</v>
      </c>
      <c r="G36" s="442">
        <v>2</v>
      </c>
      <c r="H36" s="443">
        <v>2</v>
      </c>
      <c r="I36" s="516">
        <f>G36-H36</f>
        <v>0</v>
      </c>
      <c r="J36" s="516">
        <f>$F36*I36</f>
        <v>0</v>
      </c>
      <c r="K36" s="516">
        <f>J36/1000000</f>
        <v>0</v>
      </c>
      <c r="L36" s="442">
        <v>238</v>
      </c>
      <c r="M36" s="443">
        <v>0</v>
      </c>
      <c r="N36" s="516">
        <f>L36-M36</f>
        <v>238</v>
      </c>
      <c r="O36" s="516">
        <f>$F36*N36</f>
        <v>71400</v>
      </c>
      <c r="P36" s="516">
        <f>O36/1000000</f>
        <v>0.0714</v>
      </c>
      <c r="Q36" s="181"/>
    </row>
    <row r="37" spans="1:17" ht="15.75" customHeight="1">
      <c r="A37" s="481"/>
      <c r="B37" s="484" t="s">
        <v>28</v>
      </c>
      <c r="C37" s="487"/>
      <c r="D37" s="46"/>
      <c r="E37" s="46"/>
      <c r="F37" s="496"/>
      <c r="G37" s="442"/>
      <c r="H37" s="443"/>
      <c r="I37" s="516"/>
      <c r="J37" s="516"/>
      <c r="K37" s="516"/>
      <c r="L37" s="517"/>
      <c r="M37" s="516"/>
      <c r="N37" s="516"/>
      <c r="O37" s="516"/>
      <c r="P37" s="516"/>
      <c r="Q37" s="181"/>
    </row>
    <row r="38" spans="1:17" ht="15">
      <c r="A38" s="481">
        <v>26</v>
      </c>
      <c r="B38" s="426" t="s">
        <v>48</v>
      </c>
      <c r="C38" s="487">
        <v>5128409</v>
      </c>
      <c r="D38" s="50" t="s">
        <v>12</v>
      </c>
      <c r="E38" s="47" t="s">
        <v>353</v>
      </c>
      <c r="F38" s="496">
        <v>1000</v>
      </c>
      <c r="G38" s="445">
        <v>140</v>
      </c>
      <c r="H38" s="446">
        <v>144</v>
      </c>
      <c r="I38" s="351">
        <f>G38-H38</f>
        <v>-4</v>
      </c>
      <c r="J38" s="351">
        <f t="shared" si="3"/>
        <v>-4000</v>
      </c>
      <c r="K38" s="351">
        <f t="shared" si="0"/>
        <v>-0.004</v>
      </c>
      <c r="L38" s="445">
        <v>4004</v>
      </c>
      <c r="M38" s="446">
        <v>3758</v>
      </c>
      <c r="N38" s="351">
        <f>L38-M38</f>
        <v>246</v>
      </c>
      <c r="O38" s="351">
        <f t="shared" si="5"/>
        <v>246000</v>
      </c>
      <c r="P38" s="351">
        <f t="shared" si="1"/>
        <v>0.246</v>
      </c>
      <c r="Q38" s="579"/>
    </row>
    <row r="39" spans="1:17" ht="15.75" customHeight="1">
      <c r="A39" s="481"/>
      <c r="B39" s="484" t="s">
        <v>107</v>
      </c>
      <c r="C39" s="487"/>
      <c r="D39" s="46"/>
      <c r="E39" s="46"/>
      <c r="F39" s="496"/>
      <c r="G39" s="442"/>
      <c r="H39" s="443"/>
      <c r="I39" s="516"/>
      <c r="J39" s="516"/>
      <c r="K39" s="516"/>
      <c r="L39" s="517"/>
      <c r="M39" s="516"/>
      <c r="N39" s="516"/>
      <c r="O39" s="516"/>
      <c r="P39" s="516"/>
      <c r="Q39" s="181"/>
    </row>
    <row r="40" spans="1:17" ht="15.75" customHeight="1">
      <c r="A40" s="481">
        <v>27</v>
      </c>
      <c r="B40" s="482" t="s">
        <v>108</v>
      </c>
      <c r="C40" s="487">
        <v>4864962</v>
      </c>
      <c r="D40" s="46" t="s">
        <v>12</v>
      </c>
      <c r="E40" s="47" t="s">
        <v>353</v>
      </c>
      <c r="F40" s="496">
        <v>-1000</v>
      </c>
      <c r="G40" s="442">
        <v>44253</v>
      </c>
      <c r="H40" s="516">
        <v>44105</v>
      </c>
      <c r="I40" s="516">
        <f t="shared" si="6"/>
        <v>148</v>
      </c>
      <c r="J40" s="516">
        <f t="shared" si="3"/>
        <v>-148000</v>
      </c>
      <c r="K40" s="516">
        <f t="shared" si="0"/>
        <v>-0.148</v>
      </c>
      <c r="L40" s="442">
        <v>973152</v>
      </c>
      <c r="M40" s="516">
        <v>972864</v>
      </c>
      <c r="N40" s="516">
        <f t="shared" si="7"/>
        <v>288</v>
      </c>
      <c r="O40" s="516">
        <f t="shared" si="5"/>
        <v>-288000</v>
      </c>
      <c r="P40" s="516">
        <f t="shared" si="1"/>
        <v>-0.288</v>
      </c>
      <c r="Q40" s="181"/>
    </row>
    <row r="41" spans="1:17" ht="15.75" customHeight="1">
      <c r="A41" s="481">
        <v>28</v>
      </c>
      <c r="B41" s="482" t="s">
        <v>109</v>
      </c>
      <c r="C41" s="487">
        <v>4865033</v>
      </c>
      <c r="D41" s="46" t="s">
        <v>12</v>
      </c>
      <c r="E41" s="47" t="s">
        <v>353</v>
      </c>
      <c r="F41" s="496">
        <v>-1000</v>
      </c>
      <c r="G41" s="442">
        <v>23987</v>
      </c>
      <c r="H41" s="443">
        <v>23781</v>
      </c>
      <c r="I41" s="516">
        <f t="shared" si="6"/>
        <v>206</v>
      </c>
      <c r="J41" s="516">
        <f t="shared" si="3"/>
        <v>-206000</v>
      </c>
      <c r="K41" s="516">
        <f t="shared" si="0"/>
        <v>-0.206</v>
      </c>
      <c r="L41" s="442">
        <v>968107</v>
      </c>
      <c r="M41" s="443">
        <v>967817</v>
      </c>
      <c r="N41" s="516">
        <f t="shared" si="7"/>
        <v>290</v>
      </c>
      <c r="O41" s="516">
        <f t="shared" si="5"/>
        <v>-290000</v>
      </c>
      <c r="P41" s="516">
        <f t="shared" si="1"/>
        <v>-0.29</v>
      </c>
      <c r="Q41" s="181"/>
    </row>
    <row r="42" spans="1:17" ht="15.75" customHeight="1">
      <c r="A42" s="481">
        <v>29</v>
      </c>
      <c r="B42" s="482" t="s">
        <v>110</v>
      </c>
      <c r="C42" s="487">
        <v>5128420</v>
      </c>
      <c r="D42" s="46" t="s">
        <v>12</v>
      </c>
      <c r="E42" s="47" t="s">
        <v>353</v>
      </c>
      <c r="F42" s="496">
        <v>-1000</v>
      </c>
      <c r="G42" s="442">
        <v>995446</v>
      </c>
      <c r="H42" s="443">
        <v>995387</v>
      </c>
      <c r="I42" s="516">
        <f>G42-H42</f>
        <v>59</v>
      </c>
      <c r="J42" s="516">
        <f t="shared" si="3"/>
        <v>-59000</v>
      </c>
      <c r="K42" s="516">
        <f t="shared" si="0"/>
        <v>-0.059</v>
      </c>
      <c r="L42" s="442">
        <v>996274</v>
      </c>
      <c r="M42" s="443">
        <v>996364</v>
      </c>
      <c r="N42" s="516">
        <f>L42-M42</f>
        <v>-90</v>
      </c>
      <c r="O42" s="516">
        <f t="shared" si="5"/>
        <v>90000</v>
      </c>
      <c r="P42" s="516">
        <f t="shared" si="1"/>
        <v>0.09</v>
      </c>
      <c r="Q42" s="574"/>
    </row>
    <row r="43" spans="1:17" ht="15.75" customHeight="1">
      <c r="A43" s="481">
        <v>30</v>
      </c>
      <c r="B43" s="426" t="s">
        <v>111</v>
      </c>
      <c r="C43" s="487">
        <v>4864935</v>
      </c>
      <c r="D43" s="46" t="s">
        <v>12</v>
      </c>
      <c r="E43" s="47" t="s">
        <v>353</v>
      </c>
      <c r="F43" s="496">
        <v>-1000</v>
      </c>
      <c r="G43" s="442">
        <v>975585</v>
      </c>
      <c r="H43" s="443">
        <v>975529</v>
      </c>
      <c r="I43" s="516">
        <f t="shared" si="6"/>
        <v>56</v>
      </c>
      <c r="J43" s="516">
        <f t="shared" si="3"/>
        <v>-56000</v>
      </c>
      <c r="K43" s="516">
        <f t="shared" si="0"/>
        <v>-0.056</v>
      </c>
      <c r="L43" s="442">
        <v>991937</v>
      </c>
      <c r="M43" s="443">
        <v>992237</v>
      </c>
      <c r="N43" s="516">
        <f t="shared" si="7"/>
        <v>-300</v>
      </c>
      <c r="O43" s="516">
        <f t="shared" si="5"/>
        <v>300000</v>
      </c>
      <c r="P43" s="516">
        <f t="shared" si="1"/>
        <v>0.3</v>
      </c>
      <c r="Q43" s="227"/>
    </row>
    <row r="44" spans="1:17" ht="15.75" customHeight="1">
      <c r="A44" s="481"/>
      <c r="B44" s="484" t="s">
        <v>44</v>
      </c>
      <c r="C44" s="487"/>
      <c r="D44" s="46"/>
      <c r="E44" s="46"/>
      <c r="F44" s="496"/>
      <c r="G44" s="442"/>
      <c r="H44" s="443"/>
      <c r="I44" s="516"/>
      <c r="J44" s="516"/>
      <c r="K44" s="516"/>
      <c r="L44" s="517"/>
      <c r="M44" s="516"/>
      <c r="N44" s="516"/>
      <c r="O44" s="516"/>
      <c r="P44" s="516"/>
      <c r="Q44" s="181"/>
    </row>
    <row r="45" spans="1:17" ht="15.75" customHeight="1">
      <c r="A45" s="481"/>
      <c r="B45" s="483" t="s">
        <v>18</v>
      </c>
      <c r="C45" s="487"/>
      <c r="D45" s="50"/>
      <c r="E45" s="50"/>
      <c r="F45" s="496"/>
      <c r="G45" s="442"/>
      <c r="H45" s="443"/>
      <c r="I45" s="516"/>
      <c r="J45" s="516"/>
      <c r="K45" s="516"/>
      <c r="L45" s="517"/>
      <c r="M45" s="516"/>
      <c r="N45" s="516"/>
      <c r="O45" s="516"/>
      <c r="P45" s="516"/>
      <c r="Q45" s="181"/>
    </row>
    <row r="46" spans="1:17" ht="15.75" customHeight="1">
      <c r="A46" s="481">
        <v>31</v>
      </c>
      <c r="B46" s="482" t="s">
        <v>19</v>
      </c>
      <c r="C46" s="487">
        <v>4864808</v>
      </c>
      <c r="D46" s="46" t="s">
        <v>12</v>
      </c>
      <c r="E46" s="47" t="s">
        <v>353</v>
      </c>
      <c r="F46" s="496">
        <v>200</v>
      </c>
      <c r="G46" s="442">
        <v>3903</v>
      </c>
      <c r="H46" s="443">
        <v>3883</v>
      </c>
      <c r="I46" s="516">
        <f>G46-H46</f>
        <v>20</v>
      </c>
      <c r="J46" s="516">
        <f>$F46*I46</f>
        <v>4000</v>
      </c>
      <c r="K46" s="516">
        <f>J46/1000000</f>
        <v>0.004</v>
      </c>
      <c r="L46" s="442">
        <v>12506</v>
      </c>
      <c r="M46" s="443">
        <v>11991</v>
      </c>
      <c r="N46" s="516">
        <f>L46-M46</f>
        <v>515</v>
      </c>
      <c r="O46" s="516">
        <f>$F46*N46</f>
        <v>103000</v>
      </c>
      <c r="P46" s="516">
        <f>O46/1000000</f>
        <v>0.103</v>
      </c>
      <c r="Q46" s="573"/>
    </row>
    <row r="47" spans="1:17" ht="15.75" customHeight="1">
      <c r="A47" s="481">
        <v>32</v>
      </c>
      <c r="B47" s="482" t="s">
        <v>20</v>
      </c>
      <c r="C47" s="487">
        <v>4864841</v>
      </c>
      <c r="D47" s="46" t="s">
        <v>12</v>
      </c>
      <c r="E47" s="47" t="s">
        <v>353</v>
      </c>
      <c r="F47" s="496">
        <v>1000</v>
      </c>
      <c r="G47" s="442">
        <v>15809</v>
      </c>
      <c r="H47" s="443">
        <v>15802</v>
      </c>
      <c r="I47" s="516">
        <f t="shared" si="6"/>
        <v>7</v>
      </c>
      <c r="J47" s="516">
        <f t="shared" si="3"/>
        <v>7000</v>
      </c>
      <c r="K47" s="516">
        <f t="shared" si="0"/>
        <v>0.007</v>
      </c>
      <c r="L47" s="442">
        <v>31921</v>
      </c>
      <c r="M47" s="443">
        <v>31730</v>
      </c>
      <c r="N47" s="516">
        <f t="shared" si="7"/>
        <v>191</v>
      </c>
      <c r="O47" s="516">
        <f t="shared" si="5"/>
        <v>191000</v>
      </c>
      <c r="P47" s="516">
        <f t="shared" si="1"/>
        <v>0.191</v>
      </c>
      <c r="Q47" s="181"/>
    </row>
    <row r="48" spans="1:17" ht="15.75" customHeight="1">
      <c r="A48" s="481"/>
      <c r="B48" s="484" t="s">
        <v>121</v>
      </c>
      <c r="C48" s="487"/>
      <c r="D48" s="46"/>
      <c r="E48" s="46"/>
      <c r="F48" s="496"/>
      <c r="G48" s="442"/>
      <c r="H48" s="443"/>
      <c r="I48" s="516"/>
      <c r="J48" s="516"/>
      <c r="K48" s="516"/>
      <c r="L48" s="517"/>
      <c r="M48" s="516"/>
      <c r="N48" s="516"/>
      <c r="O48" s="516"/>
      <c r="P48" s="516"/>
      <c r="Q48" s="181"/>
    </row>
    <row r="49" spans="1:17" ht="15.75" customHeight="1">
      <c r="A49" s="481">
        <v>33</v>
      </c>
      <c r="B49" s="482" t="s">
        <v>122</v>
      </c>
      <c r="C49" s="487">
        <v>4865134</v>
      </c>
      <c r="D49" s="46" t="s">
        <v>12</v>
      </c>
      <c r="E49" s="47" t="s">
        <v>353</v>
      </c>
      <c r="F49" s="496">
        <v>100</v>
      </c>
      <c r="G49" s="442">
        <v>106321</v>
      </c>
      <c r="H49" s="443">
        <v>105987</v>
      </c>
      <c r="I49" s="516">
        <f t="shared" si="6"/>
        <v>334</v>
      </c>
      <c r="J49" s="516">
        <f t="shared" si="3"/>
        <v>33400</v>
      </c>
      <c r="K49" s="516">
        <f t="shared" si="0"/>
        <v>0.0334</v>
      </c>
      <c r="L49" s="442">
        <v>1606</v>
      </c>
      <c r="M49" s="443">
        <v>1617</v>
      </c>
      <c r="N49" s="516">
        <f t="shared" si="7"/>
        <v>-11</v>
      </c>
      <c r="O49" s="516">
        <f t="shared" si="5"/>
        <v>-1100</v>
      </c>
      <c r="P49" s="516">
        <f t="shared" si="1"/>
        <v>-0.0011</v>
      </c>
      <c r="Q49" s="181"/>
    </row>
    <row r="50" spans="1:17" ht="15.75" customHeight="1" thickBot="1">
      <c r="A50" s="485">
        <v>34</v>
      </c>
      <c r="B50" s="427" t="s">
        <v>123</v>
      </c>
      <c r="C50" s="488">
        <v>4865135</v>
      </c>
      <c r="D50" s="55" t="s">
        <v>12</v>
      </c>
      <c r="E50" s="53" t="s">
        <v>353</v>
      </c>
      <c r="F50" s="498">
        <v>100</v>
      </c>
      <c r="G50" s="447">
        <v>126583</v>
      </c>
      <c r="H50" s="448">
        <v>124016</v>
      </c>
      <c r="I50" s="518">
        <f t="shared" si="6"/>
        <v>2567</v>
      </c>
      <c r="J50" s="518">
        <f t="shared" si="3"/>
        <v>256700</v>
      </c>
      <c r="K50" s="518">
        <f t="shared" si="0"/>
        <v>0.2567</v>
      </c>
      <c r="L50" s="447">
        <v>2661</v>
      </c>
      <c r="M50" s="448">
        <v>2383</v>
      </c>
      <c r="N50" s="518">
        <f t="shared" si="7"/>
        <v>278</v>
      </c>
      <c r="O50" s="518">
        <f t="shared" si="5"/>
        <v>27800</v>
      </c>
      <c r="P50" s="518">
        <f t="shared" si="1"/>
        <v>0.0278</v>
      </c>
      <c r="Q50" s="182"/>
    </row>
    <row r="51" spans="2:16" ht="17.25" thickTop="1">
      <c r="B51" s="17" t="s">
        <v>141</v>
      </c>
      <c r="F51" s="241"/>
      <c r="I51" s="18"/>
      <c r="J51" s="18"/>
      <c r="K51" s="524">
        <f>SUM(K8:K50)-K33</f>
        <v>-0.27660000000000007</v>
      </c>
      <c r="N51" s="18"/>
      <c r="O51" s="18"/>
      <c r="P51" s="524">
        <f>SUM(P8:P50)-P33</f>
        <v>-2.6919999999999984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142</v>
      </c>
      <c r="F53" s="241"/>
      <c r="I53" s="18"/>
      <c r="J53" s="18"/>
      <c r="K53" s="524">
        <f>SUM(K51:K52)</f>
        <v>-0.27660000000000007</v>
      </c>
      <c r="N53" s="18"/>
      <c r="O53" s="18"/>
      <c r="P53" s="524">
        <f>SUM(P51:P52)</f>
        <v>-2.6919999999999984</v>
      </c>
    </row>
    <row r="54" ht="15">
      <c r="F54" s="241"/>
    </row>
    <row r="55" spans="6:17" ht="15">
      <c r="F55" s="241"/>
      <c r="Q55" s="308" t="str">
        <f>NDPL!$Q$1</f>
        <v>MAY-2014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252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406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01/06/2014</v>
      </c>
      <c r="H59" s="39" t="str">
        <f>NDPL!H5</f>
        <v>INTIAL READING 01/05/2014</v>
      </c>
      <c r="I59" s="39" t="s">
        <v>4</v>
      </c>
      <c r="J59" s="39" t="s">
        <v>5</v>
      </c>
      <c r="K59" s="39" t="s">
        <v>6</v>
      </c>
      <c r="L59" s="41" t="str">
        <f>NDPL!G5</f>
        <v>FINAL READING 01/06/2014</v>
      </c>
      <c r="M59" s="39" t="str">
        <f>NDPL!H5</f>
        <v>INTIAL READING 01/05/2014</v>
      </c>
      <c r="N59" s="39" t="s">
        <v>4</v>
      </c>
      <c r="O59" s="39" t="s">
        <v>5</v>
      </c>
      <c r="P59" s="39" t="s">
        <v>6</v>
      </c>
      <c r="Q59" s="40" t="s">
        <v>316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79"/>
      <c r="B61" s="480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1">
        <v>1</v>
      </c>
      <c r="B62" s="482" t="s">
        <v>15</v>
      </c>
      <c r="C62" s="487">
        <v>4864968</v>
      </c>
      <c r="D62" s="46" t="s">
        <v>12</v>
      </c>
      <c r="E62" s="47" t="s">
        <v>353</v>
      </c>
      <c r="F62" s="496">
        <v>-1000</v>
      </c>
      <c r="G62" s="442">
        <v>991477</v>
      </c>
      <c r="H62" s="516">
        <v>991495</v>
      </c>
      <c r="I62" s="443">
        <f>G62-H62</f>
        <v>-18</v>
      </c>
      <c r="J62" s="443">
        <f>$F62*I62</f>
        <v>18000</v>
      </c>
      <c r="K62" s="443">
        <f>J62/1000000</f>
        <v>0.018</v>
      </c>
      <c r="L62" s="442">
        <v>916140</v>
      </c>
      <c r="M62" s="516">
        <v>916845</v>
      </c>
      <c r="N62" s="443">
        <f>L62-M62</f>
        <v>-705</v>
      </c>
      <c r="O62" s="443">
        <f>$F62*N62</f>
        <v>705000</v>
      </c>
      <c r="P62" s="443">
        <f>O62/1000000</f>
        <v>0.705</v>
      </c>
      <c r="Q62" s="181"/>
    </row>
    <row r="63" spans="1:17" ht="15.75" customHeight="1">
      <c r="A63" s="481">
        <v>2</v>
      </c>
      <c r="B63" s="482" t="s">
        <v>16</v>
      </c>
      <c r="C63" s="487">
        <v>4864980</v>
      </c>
      <c r="D63" s="46" t="s">
        <v>12</v>
      </c>
      <c r="E63" s="47" t="s">
        <v>353</v>
      </c>
      <c r="F63" s="496">
        <v>-1000</v>
      </c>
      <c r="G63" s="442">
        <v>12364</v>
      </c>
      <c r="H63" s="516">
        <v>12377</v>
      </c>
      <c r="I63" s="443">
        <f>G63-H63</f>
        <v>-13</v>
      </c>
      <c r="J63" s="443">
        <f>$F63*I63</f>
        <v>13000</v>
      </c>
      <c r="K63" s="443">
        <f>J63/1000000</f>
        <v>0.013</v>
      </c>
      <c r="L63" s="442">
        <v>935998</v>
      </c>
      <c r="M63" s="516">
        <v>936600</v>
      </c>
      <c r="N63" s="443">
        <f>L63-M63</f>
        <v>-602</v>
      </c>
      <c r="O63" s="443">
        <f>$F63*N63</f>
        <v>602000</v>
      </c>
      <c r="P63" s="443">
        <f>O63/1000000</f>
        <v>0.602</v>
      </c>
      <c r="Q63" s="181"/>
    </row>
    <row r="64" spans="1:17" ht="15">
      <c r="A64" s="481">
        <v>3</v>
      </c>
      <c r="B64" s="482" t="s">
        <v>17</v>
      </c>
      <c r="C64" s="487">
        <v>5128436</v>
      </c>
      <c r="D64" s="46" t="s">
        <v>12</v>
      </c>
      <c r="E64" s="47" t="s">
        <v>353</v>
      </c>
      <c r="F64" s="496">
        <v>-1000</v>
      </c>
      <c r="G64" s="442">
        <v>992604</v>
      </c>
      <c r="H64" s="443">
        <v>992630</v>
      </c>
      <c r="I64" s="443">
        <f>G64-H64</f>
        <v>-26</v>
      </c>
      <c r="J64" s="443">
        <f>$F64*I64</f>
        <v>26000</v>
      </c>
      <c r="K64" s="443">
        <f>J64/1000000</f>
        <v>0.026</v>
      </c>
      <c r="L64" s="442">
        <v>980261</v>
      </c>
      <c r="M64" s="443">
        <v>981122</v>
      </c>
      <c r="N64" s="443">
        <f>L64-M64</f>
        <v>-861</v>
      </c>
      <c r="O64" s="443">
        <f>$F64*N64</f>
        <v>861000</v>
      </c>
      <c r="P64" s="443">
        <f>O64/1000000</f>
        <v>0.861</v>
      </c>
      <c r="Q64" s="717"/>
    </row>
    <row r="65" spans="1:17" ht="15.75" customHeight="1">
      <c r="A65" s="481"/>
      <c r="B65" s="483" t="s">
        <v>129</v>
      </c>
      <c r="C65" s="487"/>
      <c r="D65" s="50"/>
      <c r="E65" s="50"/>
      <c r="F65" s="496"/>
      <c r="G65" s="442"/>
      <c r="H65" s="443"/>
      <c r="I65" s="519"/>
      <c r="J65" s="519"/>
      <c r="K65" s="519"/>
      <c r="L65" s="442"/>
      <c r="M65" s="519"/>
      <c r="N65" s="519"/>
      <c r="O65" s="519"/>
      <c r="P65" s="519"/>
      <c r="Q65" s="181"/>
    </row>
    <row r="66" spans="1:17" ht="15.75" customHeight="1">
      <c r="A66" s="481">
        <v>4</v>
      </c>
      <c r="B66" s="482" t="s">
        <v>130</v>
      </c>
      <c r="C66" s="487">
        <v>4864915</v>
      </c>
      <c r="D66" s="46" t="s">
        <v>12</v>
      </c>
      <c r="E66" s="47" t="s">
        <v>353</v>
      </c>
      <c r="F66" s="496">
        <v>-1000</v>
      </c>
      <c r="G66" s="442">
        <v>901265</v>
      </c>
      <c r="H66" s="443">
        <v>901505</v>
      </c>
      <c r="I66" s="519">
        <f aca="true" t="shared" si="8" ref="I66:I71">G66-H66</f>
        <v>-240</v>
      </c>
      <c r="J66" s="519">
        <f aca="true" t="shared" si="9" ref="J66:J71">$F66*I66</f>
        <v>240000</v>
      </c>
      <c r="K66" s="519">
        <f aca="true" t="shared" si="10" ref="K66:K71">J66/1000000</f>
        <v>0.24</v>
      </c>
      <c r="L66" s="442">
        <v>991957</v>
      </c>
      <c r="M66" s="443">
        <v>992033</v>
      </c>
      <c r="N66" s="519">
        <f aca="true" t="shared" si="11" ref="N66:N71">L66-M66</f>
        <v>-76</v>
      </c>
      <c r="O66" s="519">
        <f aca="true" t="shared" si="12" ref="O66:O71">$F66*N66</f>
        <v>76000</v>
      </c>
      <c r="P66" s="519">
        <f aca="true" t="shared" si="13" ref="P66:P71">O66/1000000</f>
        <v>0.076</v>
      </c>
      <c r="Q66" s="181"/>
    </row>
    <row r="67" spans="1:17" ht="15.75" customHeight="1">
      <c r="A67" s="481">
        <v>5</v>
      </c>
      <c r="B67" s="482" t="s">
        <v>131</v>
      </c>
      <c r="C67" s="487">
        <v>4864993</v>
      </c>
      <c r="D67" s="46" t="s">
        <v>12</v>
      </c>
      <c r="E67" s="47" t="s">
        <v>353</v>
      </c>
      <c r="F67" s="496">
        <v>-1000</v>
      </c>
      <c r="G67" s="442">
        <v>889764</v>
      </c>
      <c r="H67" s="516">
        <v>890019</v>
      </c>
      <c r="I67" s="519">
        <f t="shared" si="8"/>
        <v>-255</v>
      </c>
      <c r="J67" s="519">
        <f t="shared" si="9"/>
        <v>255000</v>
      </c>
      <c r="K67" s="519">
        <f t="shared" si="10"/>
        <v>0.255</v>
      </c>
      <c r="L67" s="442">
        <v>990378</v>
      </c>
      <c r="M67" s="516">
        <v>990453</v>
      </c>
      <c r="N67" s="519">
        <f t="shared" si="11"/>
        <v>-75</v>
      </c>
      <c r="O67" s="519">
        <f t="shared" si="12"/>
        <v>75000</v>
      </c>
      <c r="P67" s="519">
        <f t="shared" si="13"/>
        <v>0.075</v>
      </c>
      <c r="Q67" s="181"/>
    </row>
    <row r="68" spans="1:17" ht="15.75" customHeight="1">
      <c r="A68" s="481">
        <v>6</v>
      </c>
      <c r="B68" s="482" t="s">
        <v>132</v>
      </c>
      <c r="C68" s="487">
        <v>4864914</v>
      </c>
      <c r="D68" s="46" t="s">
        <v>12</v>
      </c>
      <c r="E68" s="47" t="s">
        <v>353</v>
      </c>
      <c r="F68" s="496">
        <v>-1000</v>
      </c>
      <c r="G68" s="442">
        <v>4665</v>
      </c>
      <c r="H68" s="443">
        <v>4638</v>
      </c>
      <c r="I68" s="519">
        <f t="shared" si="8"/>
        <v>27</v>
      </c>
      <c r="J68" s="519">
        <f t="shared" si="9"/>
        <v>-27000</v>
      </c>
      <c r="K68" s="519">
        <f t="shared" si="10"/>
        <v>-0.027</v>
      </c>
      <c r="L68" s="442">
        <v>992731</v>
      </c>
      <c r="M68" s="443">
        <v>992385</v>
      </c>
      <c r="N68" s="519">
        <f t="shared" si="11"/>
        <v>346</v>
      </c>
      <c r="O68" s="519">
        <f t="shared" si="12"/>
        <v>-346000</v>
      </c>
      <c r="P68" s="519">
        <f t="shared" si="13"/>
        <v>-0.346</v>
      </c>
      <c r="Q68" s="181"/>
    </row>
    <row r="69" spans="1:17" s="733" customFormat="1" ht="15.75" customHeight="1">
      <c r="A69" s="481">
        <v>7</v>
      </c>
      <c r="B69" s="482" t="s">
        <v>133</v>
      </c>
      <c r="C69" s="487">
        <v>4865167</v>
      </c>
      <c r="D69" s="46" t="s">
        <v>12</v>
      </c>
      <c r="E69" s="47" t="s">
        <v>353</v>
      </c>
      <c r="F69" s="496">
        <v>-1000</v>
      </c>
      <c r="G69" s="445">
        <v>1655</v>
      </c>
      <c r="H69" s="351">
        <v>1655</v>
      </c>
      <c r="I69" s="521">
        <f t="shared" si="8"/>
        <v>0</v>
      </c>
      <c r="J69" s="521">
        <f t="shared" si="9"/>
        <v>0</v>
      </c>
      <c r="K69" s="521">
        <f t="shared" si="10"/>
        <v>0</v>
      </c>
      <c r="L69" s="445">
        <v>980809</v>
      </c>
      <c r="M69" s="351">
        <v>980809</v>
      </c>
      <c r="N69" s="521">
        <f t="shared" si="11"/>
        <v>0</v>
      </c>
      <c r="O69" s="521">
        <f t="shared" si="12"/>
        <v>0</v>
      </c>
      <c r="P69" s="521">
        <f t="shared" si="13"/>
        <v>0</v>
      </c>
      <c r="Q69" s="743"/>
    </row>
    <row r="70" spans="1:17" s="90" customFormat="1" ht="15">
      <c r="A70" s="575">
        <v>8</v>
      </c>
      <c r="B70" s="694" t="s">
        <v>422</v>
      </c>
      <c r="C70" s="695">
        <v>4864893</v>
      </c>
      <c r="D70" s="75" t="s">
        <v>12</v>
      </c>
      <c r="E70" s="76" t="s">
        <v>353</v>
      </c>
      <c r="F70" s="576">
        <v>-2000</v>
      </c>
      <c r="G70" s="442">
        <v>999777</v>
      </c>
      <c r="H70" s="443">
        <v>999801</v>
      </c>
      <c r="I70" s="519">
        <f>G70-H70</f>
        <v>-24</v>
      </c>
      <c r="J70" s="519">
        <f t="shared" si="9"/>
        <v>48000</v>
      </c>
      <c r="K70" s="519">
        <f t="shared" si="10"/>
        <v>0.048</v>
      </c>
      <c r="L70" s="442">
        <v>983712</v>
      </c>
      <c r="M70" s="443">
        <v>985094</v>
      </c>
      <c r="N70" s="519">
        <f>L70-M70</f>
        <v>-1382</v>
      </c>
      <c r="O70" s="519">
        <f t="shared" si="12"/>
        <v>2764000</v>
      </c>
      <c r="P70" s="519">
        <f t="shared" si="13"/>
        <v>2.764</v>
      </c>
      <c r="Q70" s="577"/>
    </row>
    <row r="71" spans="1:17" ht="15.75" customHeight="1">
      <c r="A71" s="481">
        <v>9</v>
      </c>
      <c r="B71" s="482" t="s">
        <v>134</v>
      </c>
      <c r="C71" s="487">
        <v>4864918</v>
      </c>
      <c r="D71" s="46" t="s">
        <v>12</v>
      </c>
      <c r="E71" s="47" t="s">
        <v>353</v>
      </c>
      <c r="F71" s="496">
        <v>-1000</v>
      </c>
      <c r="G71" s="442">
        <v>999469</v>
      </c>
      <c r="H71" s="443">
        <v>999467</v>
      </c>
      <c r="I71" s="519">
        <f t="shared" si="8"/>
        <v>2</v>
      </c>
      <c r="J71" s="519">
        <f t="shared" si="9"/>
        <v>-2000</v>
      </c>
      <c r="K71" s="519">
        <f t="shared" si="10"/>
        <v>-0.002</v>
      </c>
      <c r="L71" s="442">
        <v>962826</v>
      </c>
      <c r="M71" s="443">
        <v>962930</v>
      </c>
      <c r="N71" s="519">
        <f t="shared" si="11"/>
        <v>-104</v>
      </c>
      <c r="O71" s="519">
        <f t="shared" si="12"/>
        <v>104000</v>
      </c>
      <c r="P71" s="519">
        <f t="shared" si="13"/>
        <v>0.104</v>
      </c>
      <c r="Q71" s="719"/>
    </row>
    <row r="72" spans="1:17" ht="15.75" customHeight="1">
      <c r="A72" s="481"/>
      <c r="B72" s="484" t="s">
        <v>135</v>
      </c>
      <c r="C72" s="487"/>
      <c r="D72" s="46"/>
      <c r="E72" s="46"/>
      <c r="F72" s="496"/>
      <c r="G72" s="442"/>
      <c r="H72" s="443"/>
      <c r="I72" s="519"/>
      <c r="J72" s="519"/>
      <c r="K72" s="519"/>
      <c r="L72" s="442"/>
      <c r="M72" s="519"/>
      <c r="N72" s="519"/>
      <c r="O72" s="519"/>
      <c r="P72" s="519"/>
      <c r="Q72" s="181"/>
    </row>
    <row r="73" spans="1:17" ht="15.75" customHeight="1">
      <c r="A73" s="481">
        <v>10</v>
      </c>
      <c r="B73" s="482" t="s">
        <v>136</v>
      </c>
      <c r="C73" s="487">
        <v>4864916</v>
      </c>
      <c r="D73" s="46" t="s">
        <v>12</v>
      </c>
      <c r="E73" s="47" t="s">
        <v>353</v>
      </c>
      <c r="F73" s="496">
        <v>-1000</v>
      </c>
      <c r="G73" s="442">
        <v>998472</v>
      </c>
      <c r="H73" s="443">
        <v>998553</v>
      </c>
      <c r="I73" s="519">
        <f>G73-H73</f>
        <v>-81</v>
      </c>
      <c r="J73" s="519">
        <f>$F73*I73</f>
        <v>81000</v>
      </c>
      <c r="K73" s="519">
        <f>J73/1000000</f>
        <v>0.081</v>
      </c>
      <c r="L73" s="442">
        <v>906265</v>
      </c>
      <c r="M73" s="443">
        <v>913314</v>
      </c>
      <c r="N73" s="519">
        <f>L73-M73</f>
        <v>-7049</v>
      </c>
      <c r="O73" s="519">
        <f>$F73*N73</f>
        <v>7049000</v>
      </c>
      <c r="P73" s="521">
        <f>O73/1000000</f>
        <v>7.049</v>
      </c>
      <c r="Q73" s="181"/>
    </row>
    <row r="74" spans="1:17" ht="15.75" customHeight="1">
      <c r="A74" s="481">
        <v>11</v>
      </c>
      <c r="B74" s="482" t="s">
        <v>137</v>
      </c>
      <c r="C74" s="487">
        <v>4864917</v>
      </c>
      <c r="D74" s="46" t="s">
        <v>12</v>
      </c>
      <c r="E74" s="47" t="s">
        <v>353</v>
      </c>
      <c r="F74" s="496">
        <v>-1000</v>
      </c>
      <c r="G74" s="442">
        <v>962292</v>
      </c>
      <c r="H74" s="443">
        <v>962166</v>
      </c>
      <c r="I74" s="519">
        <f>G74-H74</f>
        <v>126</v>
      </c>
      <c r="J74" s="519">
        <f>$F74*I74</f>
        <v>-126000</v>
      </c>
      <c r="K74" s="519">
        <f>J74/1000000</f>
        <v>-0.126</v>
      </c>
      <c r="L74" s="442">
        <v>869197</v>
      </c>
      <c r="M74" s="443">
        <v>870251</v>
      </c>
      <c r="N74" s="519">
        <f>L74-M74</f>
        <v>-1054</v>
      </c>
      <c r="O74" s="519">
        <f>$F74*N74</f>
        <v>1054000</v>
      </c>
      <c r="P74" s="521">
        <f>O74/1000000</f>
        <v>1.054</v>
      </c>
      <c r="Q74" s="181"/>
    </row>
    <row r="75" spans="1:17" ht="15.75" customHeight="1">
      <c r="A75" s="481"/>
      <c r="B75" s="483" t="s">
        <v>138</v>
      </c>
      <c r="C75" s="487"/>
      <c r="D75" s="50"/>
      <c r="E75" s="50"/>
      <c r="F75" s="496"/>
      <c r="G75" s="442"/>
      <c r="H75" s="443"/>
      <c r="I75" s="519"/>
      <c r="J75" s="519"/>
      <c r="K75" s="519"/>
      <c r="L75" s="442"/>
      <c r="M75" s="519"/>
      <c r="N75" s="519"/>
      <c r="O75" s="519"/>
      <c r="P75" s="519"/>
      <c r="Q75" s="181"/>
    </row>
    <row r="76" spans="1:17" s="768" customFormat="1" ht="19.5" customHeight="1">
      <c r="A76" s="481">
        <v>12</v>
      </c>
      <c r="B76" s="482" t="s">
        <v>139</v>
      </c>
      <c r="C76" s="487">
        <v>4865053</v>
      </c>
      <c r="D76" s="46" t="s">
        <v>12</v>
      </c>
      <c r="E76" s="47" t="s">
        <v>353</v>
      </c>
      <c r="F76" s="496">
        <v>-1000</v>
      </c>
      <c r="G76" s="445">
        <v>20642</v>
      </c>
      <c r="H76" s="351">
        <v>20364</v>
      </c>
      <c r="I76" s="521">
        <f>G76-H76</f>
        <v>278</v>
      </c>
      <c r="J76" s="521">
        <f>$F76*I76</f>
        <v>-278000</v>
      </c>
      <c r="K76" s="521">
        <f>J76/1000000</f>
        <v>-0.278</v>
      </c>
      <c r="L76" s="445">
        <v>34285</v>
      </c>
      <c r="M76" s="351">
        <v>34046</v>
      </c>
      <c r="N76" s="521">
        <f>L76-M76</f>
        <v>239</v>
      </c>
      <c r="O76" s="521">
        <f>$F76*N76</f>
        <v>-239000</v>
      </c>
      <c r="P76" s="521">
        <f>O76/1000000</f>
        <v>-0.239</v>
      </c>
      <c r="Q76" s="770"/>
    </row>
    <row r="77" spans="1:17" s="768" customFormat="1" ht="19.5" customHeight="1">
      <c r="A77" s="481">
        <v>13</v>
      </c>
      <c r="B77" s="482" t="s">
        <v>140</v>
      </c>
      <c r="C77" s="487">
        <v>4864986</v>
      </c>
      <c r="D77" s="46" t="s">
        <v>12</v>
      </c>
      <c r="E77" s="47" t="s">
        <v>353</v>
      </c>
      <c r="F77" s="496">
        <v>-1000</v>
      </c>
      <c r="G77" s="445">
        <v>22075</v>
      </c>
      <c r="H77" s="351">
        <v>21941</v>
      </c>
      <c r="I77" s="446">
        <f>G77-H77</f>
        <v>134</v>
      </c>
      <c r="J77" s="446">
        <f>$F77*I77</f>
        <v>-134000</v>
      </c>
      <c r="K77" s="446">
        <f>J77/1000000</f>
        <v>-0.134</v>
      </c>
      <c r="L77" s="445">
        <v>44107</v>
      </c>
      <c r="M77" s="351">
        <v>43721</v>
      </c>
      <c r="N77" s="446">
        <f>L77-M77</f>
        <v>386</v>
      </c>
      <c r="O77" s="446">
        <f>$F77*N77</f>
        <v>-386000</v>
      </c>
      <c r="P77" s="446">
        <f>O77/1000000</f>
        <v>-0.386</v>
      </c>
      <c r="Q77" s="770"/>
    </row>
    <row r="78" spans="1:17" ht="14.25" customHeight="1">
      <c r="A78" s="481"/>
      <c r="B78" s="484" t="s">
        <v>145</v>
      </c>
      <c r="C78" s="487"/>
      <c r="D78" s="46"/>
      <c r="E78" s="46"/>
      <c r="F78" s="496"/>
      <c r="G78" s="520"/>
      <c r="H78" s="443"/>
      <c r="I78" s="443"/>
      <c r="J78" s="443"/>
      <c r="K78" s="443"/>
      <c r="L78" s="520"/>
      <c r="M78" s="443"/>
      <c r="N78" s="443"/>
      <c r="O78" s="443"/>
      <c r="P78" s="443"/>
      <c r="Q78" s="181"/>
    </row>
    <row r="79" spans="1:17" ht="15.75" thickBot="1">
      <c r="A79" s="485">
        <v>14</v>
      </c>
      <c r="B79" s="486" t="s">
        <v>146</v>
      </c>
      <c r="C79" s="488">
        <v>4865087</v>
      </c>
      <c r="D79" s="110" t="s">
        <v>12</v>
      </c>
      <c r="E79" s="53" t="s">
        <v>353</v>
      </c>
      <c r="F79" s="488">
        <v>100</v>
      </c>
      <c r="G79" s="741">
        <v>0</v>
      </c>
      <c r="H79" s="742">
        <v>0</v>
      </c>
      <c r="I79" s="742">
        <f>G79-H79</f>
        <v>0</v>
      </c>
      <c r="J79" s="742">
        <f>$F79*I79</f>
        <v>0</v>
      </c>
      <c r="K79" s="742">
        <f>J79/1000000</f>
        <v>0</v>
      </c>
      <c r="L79" s="741">
        <v>0</v>
      </c>
      <c r="M79" s="742">
        <v>0</v>
      </c>
      <c r="N79" s="742">
        <f>L79-M79</f>
        <v>0</v>
      </c>
      <c r="O79" s="742">
        <f>$F79*N79</f>
        <v>0</v>
      </c>
      <c r="P79" s="742">
        <f>O79/1000000</f>
        <v>0</v>
      </c>
      <c r="Q79" s="739"/>
    </row>
    <row r="80" spans="2:16" ht="18.75" thickTop="1">
      <c r="B80" s="380" t="s">
        <v>254</v>
      </c>
      <c r="F80" s="241"/>
      <c r="I80" s="18"/>
      <c r="J80" s="18"/>
      <c r="K80" s="478">
        <f>SUM(K62:K78)</f>
        <v>0.11399999999999999</v>
      </c>
      <c r="L80" s="19"/>
      <c r="N80" s="18"/>
      <c r="O80" s="18"/>
      <c r="P80" s="478">
        <f>SUM(P62:P78)</f>
        <v>12.319</v>
      </c>
    </row>
    <row r="81" spans="2:16" ht="18">
      <c r="B81" s="380"/>
      <c r="F81" s="241"/>
      <c r="I81" s="18"/>
      <c r="J81" s="18"/>
      <c r="K81" s="21"/>
      <c r="L81" s="19"/>
      <c r="N81" s="18"/>
      <c r="O81" s="18"/>
      <c r="P81" s="382"/>
    </row>
    <row r="82" spans="2:16" ht="18">
      <c r="B82" s="380" t="s">
        <v>148</v>
      </c>
      <c r="F82" s="241"/>
      <c r="I82" s="18"/>
      <c r="J82" s="18"/>
      <c r="K82" s="478">
        <f>SUM(K80:K81)</f>
        <v>0.11399999999999999</v>
      </c>
      <c r="L82" s="19"/>
      <c r="N82" s="18"/>
      <c r="O82" s="18"/>
      <c r="P82" s="478">
        <f>SUM(P80:P81)</f>
        <v>12.319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MAY-2014</v>
      </c>
      <c r="R85" s="308"/>
    </row>
    <row r="86" spans="1:16" ht="18.75" thickBot="1">
      <c r="A86" s="399" t="s">
        <v>253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406</v>
      </c>
      <c r="O86" s="19"/>
      <c r="P86" s="19"/>
    </row>
    <row r="87" spans="1:17" ht="48" customHeight="1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01/06/2014</v>
      </c>
      <c r="H87" s="39" t="str">
        <f>NDPL!H5</f>
        <v>INTIAL READING 01/05/2014</v>
      </c>
      <c r="I87" s="39" t="s">
        <v>4</v>
      </c>
      <c r="J87" s="39" t="s">
        <v>5</v>
      </c>
      <c r="K87" s="39" t="s">
        <v>6</v>
      </c>
      <c r="L87" s="41" t="str">
        <f>NDPL!G5</f>
        <v>FINAL READING 01/06/2014</v>
      </c>
      <c r="M87" s="39" t="str">
        <f>NDPL!H5</f>
        <v>INTIAL READING 01/05/2014</v>
      </c>
      <c r="N87" s="39" t="s">
        <v>4</v>
      </c>
      <c r="O87" s="39" t="s">
        <v>5</v>
      </c>
      <c r="P87" s="39" t="s">
        <v>6</v>
      </c>
      <c r="Q87" s="40" t="s">
        <v>316</v>
      </c>
    </row>
    <row r="88" spans="1:16" ht="17.25" thickBot="1" thickTop="1">
      <c r="A88" s="6"/>
      <c r="B88" s="49"/>
      <c r="C88" s="4"/>
      <c r="D88" s="4"/>
      <c r="E88" s="4"/>
      <c r="F88" s="430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79"/>
      <c r="B89" s="490" t="s">
        <v>34</v>
      </c>
      <c r="C89" s="491"/>
      <c r="D89" s="102"/>
      <c r="E89" s="111"/>
      <c r="F89" s="431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1">
        <v>1</v>
      </c>
      <c r="B90" s="482" t="s">
        <v>35</v>
      </c>
      <c r="C90" s="487">
        <v>4864902</v>
      </c>
      <c r="D90" s="760" t="s">
        <v>12</v>
      </c>
      <c r="E90" s="761" t="s">
        <v>353</v>
      </c>
      <c r="F90" s="496">
        <v>-400</v>
      </c>
      <c r="G90" s="350">
        <v>1947</v>
      </c>
      <c r="H90" s="351">
        <v>1901</v>
      </c>
      <c r="I90" s="351">
        <f>G90-H90</f>
        <v>46</v>
      </c>
      <c r="J90" s="351">
        <f aca="true" t="shared" si="14" ref="J90:J101">$F90*I90</f>
        <v>-18400</v>
      </c>
      <c r="K90" s="351">
        <f aca="true" t="shared" si="15" ref="K90:K101">J90/1000000</f>
        <v>-0.0184</v>
      </c>
      <c r="L90" s="350">
        <v>171</v>
      </c>
      <c r="M90" s="351">
        <v>47</v>
      </c>
      <c r="N90" s="351">
        <f>L90-M90</f>
        <v>124</v>
      </c>
      <c r="O90" s="351">
        <f aca="true" t="shared" si="16" ref="O90:O101">$F90*N90</f>
        <v>-49600</v>
      </c>
      <c r="P90" s="351">
        <f aca="true" t="shared" si="17" ref="P90:P101">O90/1000000</f>
        <v>-0.0496</v>
      </c>
      <c r="Q90" s="759"/>
    </row>
    <row r="91" spans="1:17" ht="15.75" customHeight="1">
      <c r="A91" s="481">
        <v>2</v>
      </c>
      <c r="B91" s="482" t="s">
        <v>36</v>
      </c>
      <c r="C91" s="487">
        <v>5128405</v>
      </c>
      <c r="D91" s="46" t="s">
        <v>12</v>
      </c>
      <c r="E91" s="47" t="s">
        <v>353</v>
      </c>
      <c r="F91" s="496">
        <v>-500</v>
      </c>
      <c r="G91" s="442">
        <v>2596</v>
      </c>
      <c r="H91" s="443">
        <v>2588</v>
      </c>
      <c r="I91" s="351">
        <f aca="true" t="shared" si="18" ref="I91:I96">G91-H91</f>
        <v>8</v>
      </c>
      <c r="J91" s="351">
        <f t="shared" si="14"/>
        <v>-4000</v>
      </c>
      <c r="K91" s="351">
        <f t="shared" si="15"/>
        <v>-0.004</v>
      </c>
      <c r="L91" s="442">
        <v>2884</v>
      </c>
      <c r="M91" s="443">
        <v>2319</v>
      </c>
      <c r="N91" s="443">
        <f aca="true" t="shared" si="19" ref="N91:N96">L91-M91</f>
        <v>565</v>
      </c>
      <c r="O91" s="443">
        <f t="shared" si="16"/>
        <v>-282500</v>
      </c>
      <c r="P91" s="443">
        <f t="shared" si="17"/>
        <v>-0.2825</v>
      </c>
      <c r="Q91" s="181"/>
    </row>
    <row r="92" spans="1:17" ht="15.75" customHeight="1">
      <c r="A92" s="481"/>
      <c r="B92" s="484" t="s">
        <v>384</v>
      </c>
      <c r="C92" s="487"/>
      <c r="D92" s="46"/>
      <c r="E92" s="47"/>
      <c r="F92" s="496"/>
      <c r="G92" s="522"/>
      <c r="H92" s="516"/>
      <c r="I92" s="516"/>
      <c r="J92" s="516"/>
      <c r="K92" s="516"/>
      <c r="L92" s="442"/>
      <c r="M92" s="443"/>
      <c r="N92" s="443"/>
      <c r="O92" s="443"/>
      <c r="P92" s="443"/>
      <c r="Q92" s="181"/>
    </row>
    <row r="93" spans="1:17" ht="15">
      <c r="A93" s="481">
        <v>3</v>
      </c>
      <c r="B93" s="426" t="s">
        <v>113</v>
      </c>
      <c r="C93" s="487">
        <v>4865136</v>
      </c>
      <c r="D93" s="50" t="s">
        <v>12</v>
      </c>
      <c r="E93" s="47" t="s">
        <v>353</v>
      </c>
      <c r="F93" s="496">
        <v>-200</v>
      </c>
      <c r="G93" s="442">
        <v>46037</v>
      </c>
      <c r="H93" s="443">
        <v>45699</v>
      </c>
      <c r="I93" s="516">
        <f>G93-H93</f>
        <v>338</v>
      </c>
      <c r="J93" s="516">
        <f t="shared" si="14"/>
        <v>-67600</v>
      </c>
      <c r="K93" s="516">
        <f t="shared" si="15"/>
        <v>-0.0676</v>
      </c>
      <c r="L93" s="442">
        <v>72660</v>
      </c>
      <c r="M93" s="443">
        <v>72319</v>
      </c>
      <c r="N93" s="443">
        <f>L93-M93</f>
        <v>341</v>
      </c>
      <c r="O93" s="443">
        <f t="shared" si="16"/>
        <v>-68200</v>
      </c>
      <c r="P93" s="446">
        <f t="shared" si="17"/>
        <v>-0.0682</v>
      </c>
      <c r="Q93" s="579"/>
    </row>
    <row r="94" spans="1:17" ht="15.75" customHeight="1">
      <c r="A94" s="481">
        <v>4</v>
      </c>
      <c r="B94" s="482" t="s">
        <v>114</v>
      </c>
      <c r="C94" s="487">
        <v>4865137</v>
      </c>
      <c r="D94" s="46" t="s">
        <v>12</v>
      </c>
      <c r="E94" s="47" t="s">
        <v>353</v>
      </c>
      <c r="F94" s="496">
        <v>-100</v>
      </c>
      <c r="G94" s="442">
        <v>73728</v>
      </c>
      <c r="H94" s="443">
        <v>73459</v>
      </c>
      <c r="I94" s="516">
        <f t="shared" si="18"/>
        <v>269</v>
      </c>
      <c r="J94" s="516">
        <f t="shared" si="14"/>
        <v>-26900</v>
      </c>
      <c r="K94" s="516">
        <f t="shared" si="15"/>
        <v>-0.0269</v>
      </c>
      <c r="L94" s="442">
        <v>139958</v>
      </c>
      <c r="M94" s="443">
        <v>139787</v>
      </c>
      <c r="N94" s="443">
        <f t="shared" si="19"/>
        <v>171</v>
      </c>
      <c r="O94" s="443">
        <f t="shared" si="16"/>
        <v>-17100</v>
      </c>
      <c r="P94" s="443">
        <f t="shared" si="17"/>
        <v>-0.0171</v>
      </c>
      <c r="Q94" s="181"/>
    </row>
    <row r="95" spans="1:17" ht="15">
      <c r="A95" s="481">
        <v>5</v>
      </c>
      <c r="B95" s="482" t="s">
        <v>115</v>
      </c>
      <c r="C95" s="487">
        <v>4865138</v>
      </c>
      <c r="D95" s="46" t="s">
        <v>12</v>
      </c>
      <c r="E95" s="47" t="s">
        <v>353</v>
      </c>
      <c r="F95" s="496">
        <v>-200</v>
      </c>
      <c r="G95" s="445">
        <v>980964</v>
      </c>
      <c r="H95" s="446">
        <v>981014</v>
      </c>
      <c r="I95" s="351">
        <f>G95-H95</f>
        <v>-50</v>
      </c>
      <c r="J95" s="351">
        <f t="shared" si="14"/>
        <v>10000</v>
      </c>
      <c r="K95" s="351">
        <f t="shared" si="15"/>
        <v>0.01</v>
      </c>
      <c r="L95" s="445">
        <v>1722</v>
      </c>
      <c r="M95" s="446">
        <v>1916</v>
      </c>
      <c r="N95" s="446">
        <f>L95-M95</f>
        <v>-194</v>
      </c>
      <c r="O95" s="446">
        <f t="shared" si="16"/>
        <v>38800</v>
      </c>
      <c r="P95" s="446">
        <f t="shared" si="17"/>
        <v>0.0388</v>
      </c>
      <c r="Q95" s="701"/>
    </row>
    <row r="96" spans="1:17" s="733" customFormat="1" ht="15">
      <c r="A96" s="481">
        <v>6</v>
      </c>
      <c r="B96" s="482" t="s">
        <v>116</v>
      </c>
      <c r="C96" s="487">
        <v>4865139</v>
      </c>
      <c r="D96" s="46" t="s">
        <v>12</v>
      </c>
      <c r="E96" s="47" t="s">
        <v>353</v>
      </c>
      <c r="F96" s="496">
        <v>-200</v>
      </c>
      <c r="G96" s="445">
        <v>74459</v>
      </c>
      <c r="H96" s="446">
        <v>74293</v>
      </c>
      <c r="I96" s="351">
        <f t="shared" si="18"/>
        <v>166</v>
      </c>
      <c r="J96" s="351">
        <f t="shared" si="14"/>
        <v>-33200</v>
      </c>
      <c r="K96" s="351">
        <f t="shared" si="15"/>
        <v>-0.0332</v>
      </c>
      <c r="L96" s="445">
        <v>89171</v>
      </c>
      <c r="M96" s="446">
        <v>88875</v>
      </c>
      <c r="N96" s="446">
        <f t="shared" si="19"/>
        <v>296</v>
      </c>
      <c r="O96" s="446">
        <f t="shared" si="16"/>
        <v>-59200</v>
      </c>
      <c r="P96" s="446">
        <f t="shared" si="17"/>
        <v>-0.0592</v>
      </c>
      <c r="Q96" s="771"/>
    </row>
    <row r="97" spans="1:17" ht="15">
      <c r="A97" s="481">
        <v>7</v>
      </c>
      <c r="B97" s="482" t="s">
        <v>117</v>
      </c>
      <c r="C97" s="487">
        <v>4865050</v>
      </c>
      <c r="D97" s="46" t="s">
        <v>12</v>
      </c>
      <c r="E97" s="47" t="s">
        <v>353</v>
      </c>
      <c r="F97" s="496">
        <v>-800</v>
      </c>
      <c r="G97" s="445">
        <v>7268</v>
      </c>
      <c r="H97" s="446">
        <v>7187</v>
      </c>
      <c r="I97" s="351">
        <f>G97-H97</f>
        <v>81</v>
      </c>
      <c r="J97" s="351">
        <f t="shared" si="14"/>
        <v>-64800</v>
      </c>
      <c r="K97" s="351">
        <f t="shared" si="15"/>
        <v>-0.0648</v>
      </c>
      <c r="L97" s="445">
        <v>1633</v>
      </c>
      <c r="M97" s="446">
        <v>1190</v>
      </c>
      <c r="N97" s="446">
        <f>L97-M97</f>
        <v>443</v>
      </c>
      <c r="O97" s="446">
        <f t="shared" si="16"/>
        <v>-354400</v>
      </c>
      <c r="P97" s="446">
        <f t="shared" si="17"/>
        <v>-0.3544</v>
      </c>
      <c r="Q97" s="613"/>
    </row>
    <row r="98" spans="1:17" ht="15.75" customHeight="1">
      <c r="A98" s="481">
        <v>8</v>
      </c>
      <c r="B98" s="482" t="s">
        <v>380</v>
      </c>
      <c r="C98" s="487">
        <v>4864949</v>
      </c>
      <c r="D98" s="46" t="s">
        <v>12</v>
      </c>
      <c r="E98" s="47" t="s">
        <v>353</v>
      </c>
      <c r="F98" s="496">
        <v>-2000</v>
      </c>
      <c r="G98" s="445">
        <v>13727</v>
      </c>
      <c r="H98" s="446">
        <v>13736</v>
      </c>
      <c r="I98" s="351">
        <f>G98-H98</f>
        <v>-9</v>
      </c>
      <c r="J98" s="351">
        <f t="shared" si="14"/>
        <v>18000</v>
      </c>
      <c r="K98" s="351">
        <f t="shared" si="15"/>
        <v>0.018</v>
      </c>
      <c r="L98" s="445">
        <v>1086</v>
      </c>
      <c r="M98" s="446">
        <v>917</v>
      </c>
      <c r="N98" s="446">
        <f>L98-M98</f>
        <v>169</v>
      </c>
      <c r="O98" s="446">
        <f t="shared" si="16"/>
        <v>-338000</v>
      </c>
      <c r="P98" s="446">
        <f t="shared" si="17"/>
        <v>-0.338</v>
      </c>
      <c r="Q98" s="579"/>
    </row>
    <row r="99" spans="1:17" ht="15.75" customHeight="1">
      <c r="A99" s="481">
        <v>9</v>
      </c>
      <c r="B99" s="482" t="s">
        <v>403</v>
      </c>
      <c r="C99" s="487">
        <v>5128434</v>
      </c>
      <c r="D99" s="46" t="s">
        <v>12</v>
      </c>
      <c r="E99" s="47" t="s">
        <v>353</v>
      </c>
      <c r="F99" s="496">
        <v>-800</v>
      </c>
      <c r="G99" s="442">
        <v>983109</v>
      </c>
      <c r="H99" s="443">
        <v>983129</v>
      </c>
      <c r="I99" s="516">
        <f>G99-H99</f>
        <v>-20</v>
      </c>
      <c r="J99" s="516">
        <f t="shared" si="14"/>
        <v>16000</v>
      </c>
      <c r="K99" s="516">
        <f t="shared" si="15"/>
        <v>0.016</v>
      </c>
      <c r="L99" s="442">
        <v>992602</v>
      </c>
      <c r="M99" s="443">
        <v>992924</v>
      </c>
      <c r="N99" s="443">
        <f>L99-M99</f>
        <v>-322</v>
      </c>
      <c r="O99" s="443">
        <f t="shared" si="16"/>
        <v>257600</v>
      </c>
      <c r="P99" s="443">
        <f t="shared" si="17"/>
        <v>0.2576</v>
      </c>
      <c r="Q99" s="181"/>
    </row>
    <row r="100" spans="1:17" ht="15.75" customHeight="1">
      <c r="A100" s="481">
        <v>10</v>
      </c>
      <c r="B100" s="482" t="s">
        <v>402</v>
      </c>
      <c r="C100" s="487">
        <v>5128430</v>
      </c>
      <c r="D100" s="46" t="s">
        <v>12</v>
      </c>
      <c r="E100" s="47" t="s">
        <v>353</v>
      </c>
      <c r="F100" s="496">
        <v>-800</v>
      </c>
      <c r="G100" s="442">
        <v>987571</v>
      </c>
      <c r="H100" s="443">
        <v>987637</v>
      </c>
      <c r="I100" s="516">
        <f>G100-H100</f>
        <v>-66</v>
      </c>
      <c r="J100" s="516">
        <f t="shared" si="14"/>
        <v>52800</v>
      </c>
      <c r="K100" s="516">
        <f t="shared" si="15"/>
        <v>0.0528</v>
      </c>
      <c r="L100" s="442">
        <v>993498</v>
      </c>
      <c r="M100" s="443">
        <v>994510</v>
      </c>
      <c r="N100" s="443">
        <f>L100-M100</f>
        <v>-1012</v>
      </c>
      <c r="O100" s="443">
        <f t="shared" si="16"/>
        <v>809600</v>
      </c>
      <c r="P100" s="443">
        <f t="shared" si="17"/>
        <v>0.8096</v>
      </c>
      <c r="Q100" s="181"/>
    </row>
    <row r="101" spans="1:17" ht="15.75" customHeight="1">
      <c r="A101" s="481">
        <v>11</v>
      </c>
      <c r="B101" s="482" t="s">
        <v>395</v>
      </c>
      <c r="C101" s="487">
        <v>5128445</v>
      </c>
      <c r="D101" s="197" t="s">
        <v>12</v>
      </c>
      <c r="E101" s="311" t="s">
        <v>353</v>
      </c>
      <c r="F101" s="496">
        <v>-800</v>
      </c>
      <c r="G101" s="442">
        <v>993777</v>
      </c>
      <c r="H101" s="443">
        <v>993823</v>
      </c>
      <c r="I101" s="516">
        <f>G101-H101</f>
        <v>-46</v>
      </c>
      <c r="J101" s="516">
        <f t="shared" si="14"/>
        <v>36800</v>
      </c>
      <c r="K101" s="516">
        <f t="shared" si="15"/>
        <v>0.0368</v>
      </c>
      <c r="L101" s="442">
        <v>997023</v>
      </c>
      <c r="M101" s="443">
        <v>997472</v>
      </c>
      <c r="N101" s="443">
        <f>L101-M101</f>
        <v>-449</v>
      </c>
      <c r="O101" s="443">
        <f t="shared" si="16"/>
        <v>359200</v>
      </c>
      <c r="P101" s="443">
        <f t="shared" si="17"/>
        <v>0.3592</v>
      </c>
      <c r="Q101" s="580"/>
    </row>
    <row r="102" spans="1:17" ht="15.75" customHeight="1">
      <c r="A102" s="481"/>
      <c r="B102" s="483" t="s">
        <v>385</v>
      </c>
      <c r="C102" s="487"/>
      <c r="D102" s="50"/>
      <c r="E102" s="50"/>
      <c r="F102" s="496"/>
      <c r="G102" s="522"/>
      <c r="H102" s="516"/>
      <c r="I102" s="516"/>
      <c r="J102" s="516"/>
      <c r="K102" s="516"/>
      <c r="L102" s="442"/>
      <c r="M102" s="443"/>
      <c r="N102" s="443"/>
      <c r="O102" s="443"/>
      <c r="P102" s="443"/>
      <c r="Q102" s="181"/>
    </row>
    <row r="103" spans="1:17" ht="15.75" customHeight="1">
      <c r="A103" s="481">
        <v>12</v>
      </c>
      <c r="B103" s="482" t="s">
        <v>118</v>
      </c>
      <c r="C103" s="487">
        <v>4864951</v>
      </c>
      <c r="D103" s="46" t="s">
        <v>12</v>
      </c>
      <c r="E103" s="47" t="s">
        <v>353</v>
      </c>
      <c r="F103" s="496">
        <v>-1000</v>
      </c>
      <c r="G103" s="442">
        <v>992428</v>
      </c>
      <c r="H103" s="443">
        <v>992460</v>
      </c>
      <c r="I103" s="516">
        <f>G103-H103</f>
        <v>-32</v>
      </c>
      <c r="J103" s="516">
        <f aca="true" t="shared" si="20" ref="J103:J110">$F103*I103</f>
        <v>32000</v>
      </c>
      <c r="K103" s="516">
        <f aca="true" t="shared" si="21" ref="K103:K110">J103/1000000</f>
        <v>0.032</v>
      </c>
      <c r="L103" s="442">
        <v>37091</v>
      </c>
      <c r="M103" s="443">
        <v>37338</v>
      </c>
      <c r="N103" s="443">
        <f>L103-M103</f>
        <v>-247</v>
      </c>
      <c r="O103" s="443">
        <f aca="true" t="shared" si="22" ref="O103:O110">$F103*N103</f>
        <v>247000</v>
      </c>
      <c r="P103" s="443">
        <f aca="true" t="shared" si="23" ref="P103:P110">O103/1000000</f>
        <v>0.247</v>
      </c>
      <c r="Q103" s="181"/>
    </row>
    <row r="104" spans="1:17" ht="15.75" customHeight="1">
      <c r="A104" s="481">
        <v>13</v>
      </c>
      <c r="B104" s="482" t="s">
        <v>119</v>
      </c>
      <c r="C104" s="487">
        <v>4902501</v>
      </c>
      <c r="D104" s="46" t="s">
        <v>12</v>
      </c>
      <c r="E104" s="47" t="s">
        <v>353</v>
      </c>
      <c r="F104" s="496">
        <v>-1333.33</v>
      </c>
      <c r="G104" s="442">
        <v>993104</v>
      </c>
      <c r="H104" s="516">
        <v>993125</v>
      </c>
      <c r="I104" s="351">
        <f>G104-H104</f>
        <v>-21</v>
      </c>
      <c r="J104" s="351">
        <f t="shared" si="20"/>
        <v>27999.93</v>
      </c>
      <c r="K104" s="351">
        <f t="shared" si="21"/>
        <v>0.02799993</v>
      </c>
      <c r="L104" s="442">
        <v>999340</v>
      </c>
      <c r="M104" s="516">
        <v>999517</v>
      </c>
      <c r="N104" s="446">
        <f>L104-M104</f>
        <v>-177</v>
      </c>
      <c r="O104" s="443">
        <f t="shared" si="22"/>
        <v>235999.40999999997</v>
      </c>
      <c r="P104" s="443">
        <f t="shared" si="23"/>
        <v>0.23599940999999997</v>
      </c>
      <c r="Q104" s="181"/>
    </row>
    <row r="105" spans="1:17" ht="15.75" customHeight="1">
      <c r="A105" s="481"/>
      <c r="B105" s="482"/>
      <c r="C105" s="487"/>
      <c r="D105" s="46"/>
      <c r="E105" s="47"/>
      <c r="F105" s="496"/>
      <c r="G105" s="410"/>
      <c r="H105" s="409"/>
      <c r="I105" s="351"/>
      <c r="J105" s="351"/>
      <c r="K105" s="351"/>
      <c r="L105" s="416"/>
      <c r="M105" s="409"/>
      <c r="N105" s="446"/>
      <c r="O105" s="443"/>
      <c r="P105" s="443"/>
      <c r="Q105" s="181"/>
    </row>
    <row r="106" spans="1:17" ht="15.75" customHeight="1">
      <c r="A106" s="481"/>
      <c r="B106" s="484" t="s">
        <v>120</v>
      </c>
      <c r="C106" s="487"/>
      <c r="D106" s="46"/>
      <c r="E106" s="46"/>
      <c r="F106" s="496"/>
      <c r="G106" s="522"/>
      <c r="H106" s="516"/>
      <c r="I106" s="516"/>
      <c r="J106" s="516"/>
      <c r="K106" s="516"/>
      <c r="L106" s="442"/>
      <c r="M106" s="443"/>
      <c r="N106" s="443"/>
      <c r="O106" s="443"/>
      <c r="P106" s="443"/>
      <c r="Q106" s="181"/>
    </row>
    <row r="107" spans="1:17" ht="15.75" customHeight="1">
      <c r="A107" s="481">
        <v>14</v>
      </c>
      <c r="B107" s="426" t="s">
        <v>46</v>
      </c>
      <c r="C107" s="487">
        <v>4864843</v>
      </c>
      <c r="D107" s="50" t="s">
        <v>12</v>
      </c>
      <c r="E107" s="47" t="s">
        <v>353</v>
      </c>
      <c r="F107" s="496">
        <v>-1000</v>
      </c>
      <c r="G107" s="442">
        <v>1764</v>
      </c>
      <c r="H107" s="443">
        <v>1758</v>
      </c>
      <c r="I107" s="516">
        <f>G107-H107</f>
        <v>6</v>
      </c>
      <c r="J107" s="516">
        <f t="shared" si="20"/>
        <v>-6000</v>
      </c>
      <c r="K107" s="516">
        <f t="shared" si="21"/>
        <v>-0.006</v>
      </c>
      <c r="L107" s="442">
        <v>21674</v>
      </c>
      <c r="M107" s="443">
        <v>21255</v>
      </c>
      <c r="N107" s="443">
        <f>L107-M107</f>
        <v>419</v>
      </c>
      <c r="O107" s="443">
        <f t="shared" si="22"/>
        <v>-419000</v>
      </c>
      <c r="P107" s="443">
        <f t="shared" si="23"/>
        <v>-0.419</v>
      </c>
      <c r="Q107" s="181"/>
    </row>
    <row r="108" spans="1:17" ht="15.75" customHeight="1">
      <c r="A108" s="481">
        <v>15</v>
      </c>
      <c r="B108" s="482" t="s">
        <v>47</v>
      </c>
      <c r="C108" s="487">
        <v>4864844</v>
      </c>
      <c r="D108" s="46" t="s">
        <v>12</v>
      </c>
      <c r="E108" s="47" t="s">
        <v>353</v>
      </c>
      <c r="F108" s="496">
        <v>-1000</v>
      </c>
      <c r="G108" s="442">
        <v>212</v>
      </c>
      <c r="H108" s="443">
        <v>200</v>
      </c>
      <c r="I108" s="516">
        <f>G108-H108</f>
        <v>12</v>
      </c>
      <c r="J108" s="516">
        <f t="shared" si="20"/>
        <v>-12000</v>
      </c>
      <c r="K108" s="516">
        <f t="shared" si="21"/>
        <v>-0.012</v>
      </c>
      <c r="L108" s="442">
        <v>1918</v>
      </c>
      <c r="M108" s="443">
        <v>1930</v>
      </c>
      <c r="N108" s="443">
        <f>L108-M108</f>
        <v>-12</v>
      </c>
      <c r="O108" s="443">
        <f t="shared" si="22"/>
        <v>12000</v>
      </c>
      <c r="P108" s="443">
        <f t="shared" si="23"/>
        <v>0.012</v>
      </c>
      <c r="Q108" s="181"/>
    </row>
    <row r="109" spans="1:17" ht="15.75" customHeight="1">
      <c r="A109" s="481"/>
      <c r="B109" s="484" t="s">
        <v>48</v>
      </c>
      <c r="C109" s="487"/>
      <c r="D109" s="46"/>
      <c r="E109" s="46"/>
      <c r="F109" s="496"/>
      <c r="G109" s="522"/>
      <c r="H109" s="516"/>
      <c r="I109" s="516"/>
      <c r="J109" s="516"/>
      <c r="K109" s="516"/>
      <c r="L109" s="442"/>
      <c r="M109" s="443"/>
      <c r="N109" s="443"/>
      <c r="O109" s="443"/>
      <c r="P109" s="443"/>
      <c r="Q109" s="181"/>
    </row>
    <row r="110" spans="1:17" ht="15.75" customHeight="1">
      <c r="A110" s="481">
        <v>16</v>
      </c>
      <c r="B110" s="482" t="s">
        <v>85</v>
      </c>
      <c r="C110" s="487">
        <v>4865169</v>
      </c>
      <c r="D110" s="46" t="s">
        <v>12</v>
      </c>
      <c r="E110" s="47" t="s">
        <v>353</v>
      </c>
      <c r="F110" s="496">
        <v>-1000</v>
      </c>
      <c r="G110" s="442">
        <v>1282</v>
      </c>
      <c r="H110" s="443">
        <v>1214</v>
      </c>
      <c r="I110" s="516">
        <f>G110-H110</f>
        <v>68</v>
      </c>
      <c r="J110" s="516">
        <f t="shared" si="20"/>
        <v>-68000</v>
      </c>
      <c r="K110" s="516">
        <f t="shared" si="21"/>
        <v>-0.068</v>
      </c>
      <c r="L110" s="442">
        <v>60947</v>
      </c>
      <c r="M110" s="443">
        <v>60903</v>
      </c>
      <c r="N110" s="443">
        <f>L110-M110</f>
        <v>44</v>
      </c>
      <c r="O110" s="443">
        <f t="shared" si="22"/>
        <v>-44000</v>
      </c>
      <c r="P110" s="443">
        <f t="shared" si="23"/>
        <v>-0.044</v>
      </c>
      <c r="Q110" s="181"/>
    </row>
    <row r="111" spans="1:17" ht="15.75" customHeight="1">
      <c r="A111" s="481"/>
      <c r="B111" s="483" t="s">
        <v>52</v>
      </c>
      <c r="C111" s="465"/>
      <c r="D111" s="50"/>
      <c r="E111" s="50"/>
      <c r="F111" s="496"/>
      <c r="G111" s="522"/>
      <c r="H111" s="523"/>
      <c r="I111" s="523"/>
      <c r="J111" s="523"/>
      <c r="K111" s="516"/>
      <c r="L111" s="445"/>
      <c r="M111" s="519"/>
      <c r="N111" s="519"/>
      <c r="O111" s="519"/>
      <c r="P111" s="443"/>
      <c r="Q111" s="226"/>
    </row>
    <row r="112" spans="1:17" ht="15.75" customHeight="1">
      <c r="A112" s="481"/>
      <c r="B112" s="483" t="s">
        <v>53</v>
      </c>
      <c r="C112" s="465"/>
      <c r="D112" s="50"/>
      <c r="E112" s="50"/>
      <c r="F112" s="496"/>
      <c r="G112" s="522"/>
      <c r="H112" s="523"/>
      <c r="I112" s="523"/>
      <c r="J112" s="523"/>
      <c r="K112" s="516"/>
      <c r="L112" s="445"/>
      <c r="M112" s="519"/>
      <c r="N112" s="519"/>
      <c r="O112" s="519"/>
      <c r="P112" s="443"/>
      <c r="Q112" s="226"/>
    </row>
    <row r="113" spans="1:17" ht="15.75" customHeight="1">
      <c r="A113" s="489"/>
      <c r="B113" s="492" t="s">
        <v>66</v>
      </c>
      <c r="C113" s="487"/>
      <c r="D113" s="50"/>
      <c r="E113" s="50"/>
      <c r="F113" s="496"/>
      <c r="G113" s="522"/>
      <c r="H113" s="516"/>
      <c r="I113" s="516"/>
      <c r="J113" s="516"/>
      <c r="K113" s="516"/>
      <c r="L113" s="445"/>
      <c r="M113" s="443"/>
      <c r="N113" s="443"/>
      <c r="O113" s="443"/>
      <c r="P113" s="443"/>
      <c r="Q113" s="226"/>
    </row>
    <row r="114" spans="1:17" ht="24" customHeight="1">
      <c r="A114" s="481">
        <v>17</v>
      </c>
      <c r="B114" s="493" t="s">
        <v>67</v>
      </c>
      <c r="C114" s="487">
        <v>4865091</v>
      </c>
      <c r="D114" s="46" t="s">
        <v>12</v>
      </c>
      <c r="E114" s="47" t="s">
        <v>353</v>
      </c>
      <c r="F114" s="496">
        <v>-500</v>
      </c>
      <c r="G114" s="442">
        <v>5629</v>
      </c>
      <c r="H114" s="443">
        <v>5629</v>
      </c>
      <c r="I114" s="516">
        <f>G114-H114</f>
        <v>0</v>
      </c>
      <c r="J114" s="516">
        <f>$F114*I114</f>
        <v>0</v>
      </c>
      <c r="K114" s="516">
        <f>J114/1000000</f>
        <v>0</v>
      </c>
      <c r="L114" s="442">
        <v>29272</v>
      </c>
      <c r="M114" s="443">
        <v>29000</v>
      </c>
      <c r="N114" s="443">
        <f>L114-M114</f>
        <v>272</v>
      </c>
      <c r="O114" s="443">
        <f>$F114*N114</f>
        <v>-136000</v>
      </c>
      <c r="P114" s="443">
        <f>O114/1000000</f>
        <v>-0.136</v>
      </c>
      <c r="Q114" s="579"/>
    </row>
    <row r="115" spans="1:17" ht="15.75" customHeight="1">
      <c r="A115" s="481">
        <v>18</v>
      </c>
      <c r="B115" s="493" t="s">
        <v>68</v>
      </c>
      <c r="C115" s="487">
        <v>4902530</v>
      </c>
      <c r="D115" s="46" t="s">
        <v>12</v>
      </c>
      <c r="E115" s="47" t="s">
        <v>353</v>
      </c>
      <c r="F115" s="496">
        <v>-500</v>
      </c>
      <c r="G115" s="442">
        <v>3786</v>
      </c>
      <c r="H115" s="443">
        <v>3784</v>
      </c>
      <c r="I115" s="516">
        <f aca="true" t="shared" si="24" ref="I115:I127">G115-H115</f>
        <v>2</v>
      </c>
      <c r="J115" s="516">
        <f aca="true" t="shared" si="25" ref="J115:J132">$F115*I115</f>
        <v>-1000</v>
      </c>
      <c r="K115" s="516">
        <f aca="true" t="shared" si="26" ref="K115:K132">J115/1000000</f>
        <v>-0.001</v>
      </c>
      <c r="L115" s="442">
        <v>27152</v>
      </c>
      <c r="M115" s="443">
        <v>26815</v>
      </c>
      <c r="N115" s="443">
        <f aca="true" t="shared" si="27" ref="N115:N127">L115-M115</f>
        <v>337</v>
      </c>
      <c r="O115" s="443">
        <f aca="true" t="shared" si="28" ref="O115:O132">$F115*N115</f>
        <v>-168500</v>
      </c>
      <c r="P115" s="443">
        <f aca="true" t="shared" si="29" ref="P115:P132">O115/1000000</f>
        <v>-0.1685</v>
      </c>
      <c r="Q115" s="181"/>
    </row>
    <row r="116" spans="1:17" ht="15.75" customHeight="1">
      <c r="A116" s="481">
        <v>19</v>
      </c>
      <c r="B116" s="493" t="s">
        <v>69</v>
      </c>
      <c r="C116" s="487">
        <v>4902531</v>
      </c>
      <c r="D116" s="46" t="s">
        <v>12</v>
      </c>
      <c r="E116" s="47" t="s">
        <v>353</v>
      </c>
      <c r="F116" s="496">
        <v>-500</v>
      </c>
      <c r="G116" s="442">
        <v>6013</v>
      </c>
      <c r="H116" s="443">
        <v>5808</v>
      </c>
      <c r="I116" s="516">
        <f t="shared" si="24"/>
        <v>205</v>
      </c>
      <c r="J116" s="516">
        <f t="shared" si="25"/>
        <v>-102500</v>
      </c>
      <c r="K116" s="516">
        <f t="shared" si="26"/>
        <v>-0.1025</v>
      </c>
      <c r="L116" s="442">
        <v>14601</v>
      </c>
      <c r="M116" s="443">
        <v>14555</v>
      </c>
      <c r="N116" s="443">
        <f t="shared" si="27"/>
        <v>46</v>
      </c>
      <c r="O116" s="443">
        <f t="shared" si="28"/>
        <v>-23000</v>
      </c>
      <c r="P116" s="443">
        <f t="shared" si="29"/>
        <v>-0.023</v>
      </c>
      <c r="Q116" s="181"/>
    </row>
    <row r="117" spans="1:17" ht="15.75" customHeight="1">
      <c r="A117" s="481">
        <v>20</v>
      </c>
      <c r="B117" s="493" t="s">
        <v>70</v>
      </c>
      <c r="C117" s="487">
        <v>4865072</v>
      </c>
      <c r="D117" s="46" t="s">
        <v>12</v>
      </c>
      <c r="E117" s="47" t="s">
        <v>353</v>
      </c>
      <c r="F117" s="745">
        <v>-666.666666666667</v>
      </c>
      <c r="G117" s="445">
        <v>1010</v>
      </c>
      <c r="H117" s="446">
        <v>924</v>
      </c>
      <c r="I117" s="351">
        <f>G117-H117</f>
        <v>86</v>
      </c>
      <c r="J117" s="351">
        <f t="shared" si="25"/>
        <v>-57333.33333333336</v>
      </c>
      <c r="K117" s="351">
        <f t="shared" si="26"/>
        <v>-0.057333333333333354</v>
      </c>
      <c r="L117" s="445">
        <v>579</v>
      </c>
      <c r="M117" s="446">
        <v>557</v>
      </c>
      <c r="N117" s="446">
        <f>L117-M117</f>
        <v>22</v>
      </c>
      <c r="O117" s="446">
        <f t="shared" si="28"/>
        <v>-14666.666666666673</v>
      </c>
      <c r="P117" s="446">
        <f t="shared" si="29"/>
        <v>-0.014666666666666673</v>
      </c>
      <c r="Q117" s="743"/>
    </row>
    <row r="118" spans="1:17" ht="15.75" customHeight="1">
      <c r="A118" s="481"/>
      <c r="B118" s="492" t="s">
        <v>34</v>
      </c>
      <c r="C118" s="487"/>
      <c r="D118" s="50"/>
      <c r="E118" s="50"/>
      <c r="F118" s="496"/>
      <c r="G118" s="522"/>
      <c r="H118" s="516"/>
      <c r="I118" s="516"/>
      <c r="J118" s="516"/>
      <c r="K118" s="516"/>
      <c r="L118" s="442"/>
      <c r="M118" s="443"/>
      <c r="N118" s="443"/>
      <c r="O118" s="443"/>
      <c r="P118" s="443"/>
      <c r="Q118" s="181"/>
    </row>
    <row r="119" spans="1:17" ht="15.75" customHeight="1">
      <c r="A119" s="481">
        <v>21</v>
      </c>
      <c r="B119" s="494" t="s">
        <v>71</v>
      </c>
      <c r="C119" s="495">
        <v>4864807</v>
      </c>
      <c r="D119" s="46" t="s">
        <v>12</v>
      </c>
      <c r="E119" s="47" t="s">
        <v>353</v>
      </c>
      <c r="F119" s="496">
        <v>-100</v>
      </c>
      <c r="G119" s="442">
        <v>149266</v>
      </c>
      <c r="H119" s="443">
        <v>149082</v>
      </c>
      <c r="I119" s="516">
        <f t="shared" si="24"/>
        <v>184</v>
      </c>
      <c r="J119" s="516">
        <f t="shared" si="25"/>
        <v>-18400</v>
      </c>
      <c r="K119" s="516">
        <f t="shared" si="26"/>
        <v>-0.0184</v>
      </c>
      <c r="L119" s="442">
        <v>23639</v>
      </c>
      <c r="M119" s="443">
        <v>23915</v>
      </c>
      <c r="N119" s="443">
        <f t="shared" si="27"/>
        <v>-276</v>
      </c>
      <c r="O119" s="443">
        <f t="shared" si="28"/>
        <v>27600</v>
      </c>
      <c r="P119" s="443">
        <f t="shared" si="29"/>
        <v>0.0276</v>
      </c>
      <c r="Q119" s="181"/>
    </row>
    <row r="120" spans="1:17" ht="15.75" customHeight="1">
      <c r="A120" s="481">
        <v>22</v>
      </c>
      <c r="B120" s="494" t="s">
        <v>144</v>
      </c>
      <c r="C120" s="495">
        <v>4865086</v>
      </c>
      <c r="D120" s="46" t="s">
        <v>12</v>
      </c>
      <c r="E120" s="47" t="s">
        <v>353</v>
      </c>
      <c r="F120" s="496">
        <v>-100</v>
      </c>
      <c r="G120" s="442">
        <v>21574</v>
      </c>
      <c r="H120" s="443">
        <v>21564</v>
      </c>
      <c r="I120" s="516">
        <f t="shared" si="24"/>
        <v>10</v>
      </c>
      <c r="J120" s="516">
        <f t="shared" si="25"/>
        <v>-1000</v>
      </c>
      <c r="K120" s="516">
        <f t="shared" si="26"/>
        <v>-0.001</v>
      </c>
      <c r="L120" s="442">
        <v>42025</v>
      </c>
      <c r="M120" s="443">
        <v>41560</v>
      </c>
      <c r="N120" s="443">
        <f t="shared" si="27"/>
        <v>465</v>
      </c>
      <c r="O120" s="443">
        <f t="shared" si="28"/>
        <v>-46500</v>
      </c>
      <c r="P120" s="443">
        <f t="shared" si="29"/>
        <v>-0.0465</v>
      </c>
      <c r="Q120" s="181"/>
    </row>
    <row r="121" spans="1:17" ht="15.75" customHeight="1">
      <c r="A121" s="481"/>
      <c r="B121" s="484" t="s">
        <v>72</v>
      </c>
      <c r="C121" s="487"/>
      <c r="D121" s="46"/>
      <c r="E121" s="46"/>
      <c r="F121" s="496"/>
      <c r="G121" s="522"/>
      <c r="H121" s="516"/>
      <c r="I121" s="516"/>
      <c r="J121" s="516"/>
      <c r="K121" s="516"/>
      <c r="L121" s="442"/>
      <c r="M121" s="443"/>
      <c r="N121" s="443"/>
      <c r="O121" s="443"/>
      <c r="P121" s="443"/>
      <c r="Q121" s="181"/>
    </row>
    <row r="122" spans="1:17" ht="15.75" customHeight="1">
      <c r="A122" s="481">
        <v>23</v>
      </c>
      <c r="B122" s="482" t="s">
        <v>65</v>
      </c>
      <c r="C122" s="487">
        <v>4902535</v>
      </c>
      <c r="D122" s="46" t="s">
        <v>12</v>
      </c>
      <c r="E122" s="47" t="s">
        <v>353</v>
      </c>
      <c r="F122" s="496">
        <v>-100</v>
      </c>
      <c r="G122" s="442">
        <v>993037</v>
      </c>
      <c r="H122" s="443">
        <v>993065</v>
      </c>
      <c r="I122" s="516">
        <f t="shared" si="24"/>
        <v>-28</v>
      </c>
      <c r="J122" s="516">
        <f t="shared" si="25"/>
        <v>2800</v>
      </c>
      <c r="K122" s="516">
        <f t="shared" si="26"/>
        <v>0.0028</v>
      </c>
      <c r="L122" s="442">
        <v>5895</v>
      </c>
      <c r="M122" s="443">
        <v>5900</v>
      </c>
      <c r="N122" s="443">
        <f t="shared" si="27"/>
        <v>-5</v>
      </c>
      <c r="O122" s="443">
        <f t="shared" si="28"/>
        <v>500</v>
      </c>
      <c r="P122" s="443">
        <f t="shared" si="29"/>
        <v>0.0005</v>
      </c>
      <c r="Q122" s="181"/>
    </row>
    <row r="123" spans="1:17" ht="15.75" customHeight="1">
      <c r="A123" s="481">
        <v>24</v>
      </c>
      <c r="B123" s="482" t="s">
        <v>73</v>
      </c>
      <c r="C123" s="487">
        <v>4902536</v>
      </c>
      <c r="D123" s="46" t="s">
        <v>12</v>
      </c>
      <c r="E123" s="47" t="s">
        <v>353</v>
      </c>
      <c r="F123" s="496">
        <v>-100</v>
      </c>
      <c r="G123" s="442">
        <v>7788</v>
      </c>
      <c r="H123" s="443">
        <v>7795</v>
      </c>
      <c r="I123" s="516">
        <f t="shared" si="24"/>
        <v>-7</v>
      </c>
      <c r="J123" s="516">
        <f t="shared" si="25"/>
        <v>700</v>
      </c>
      <c r="K123" s="516">
        <f t="shared" si="26"/>
        <v>0.0007</v>
      </c>
      <c r="L123" s="442">
        <v>15331</v>
      </c>
      <c r="M123" s="443">
        <v>15336</v>
      </c>
      <c r="N123" s="443">
        <f t="shared" si="27"/>
        <v>-5</v>
      </c>
      <c r="O123" s="443">
        <f t="shared" si="28"/>
        <v>500</v>
      </c>
      <c r="P123" s="443">
        <f t="shared" si="29"/>
        <v>0.0005</v>
      </c>
      <c r="Q123" s="181"/>
    </row>
    <row r="124" spans="1:17" ht="15.75" customHeight="1">
      <c r="A124" s="481">
        <v>25</v>
      </c>
      <c r="B124" s="482" t="s">
        <v>86</v>
      </c>
      <c r="C124" s="487">
        <v>4902537</v>
      </c>
      <c r="D124" s="46" t="s">
        <v>12</v>
      </c>
      <c r="E124" s="47" t="s">
        <v>353</v>
      </c>
      <c r="F124" s="496">
        <v>-100</v>
      </c>
      <c r="G124" s="442">
        <v>23520</v>
      </c>
      <c r="H124" s="443">
        <v>23322</v>
      </c>
      <c r="I124" s="516">
        <f t="shared" si="24"/>
        <v>198</v>
      </c>
      <c r="J124" s="516">
        <f t="shared" si="25"/>
        <v>-19800</v>
      </c>
      <c r="K124" s="516">
        <f t="shared" si="26"/>
        <v>-0.0198</v>
      </c>
      <c r="L124" s="442">
        <v>54290</v>
      </c>
      <c r="M124" s="443">
        <v>54106</v>
      </c>
      <c r="N124" s="443">
        <f t="shared" si="27"/>
        <v>184</v>
      </c>
      <c r="O124" s="443">
        <f t="shared" si="28"/>
        <v>-18400</v>
      </c>
      <c r="P124" s="443">
        <f t="shared" si="29"/>
        <v>-0.0184</v>
      </c>
      <c r="Q124" s="181"/>
    </row>
    <row r="125" spans="1:17" ht="15.75" customHeight="1">
      <c r="A125" s="481">
        <v>26</v>
      </c>
      <c r="B125" s="482" t="s">
        <v>74</v>
      </c>
      <c r="C125" s="487">
        <v>4902579</v>
      </c>
      <c r="D125" s="46" t="s">
        <v>12</v>
      </c>
      <c r="E125" s="47" t="s">
        <v>353</v>
      </c>
      <c r="F125" s="496">
        <v>-100</v>
      </c>
      <c r="G125" s="445">
        <v>4517</v>
      </c>
      <c r="H125" s="446">
        <v>4449</v>
      </c>
      <c r="I125" s="351">
        <f>G125-H125</f>
        <v>68</v>
      </c>
      <c r="J125" s="351">
        <f t="shared" si="25"/>
        <v>-6800</v>
      </c>
      <c r="K125" s="351">
        <f t="shared" si="26"/>
        <v>-0.0068</v>
      </c>
      <c r="L125" s="445">
        <v>999996</v>
      </c>
      <c r="M125" s="446">
        <v>1000005</v>
      </c>
      <c r="N125" s="446">
        <f>L125-M125</f>
        <v>-9</v>
      </c>
      <c r="O125" s="446">
        <f t="shared" si="28"/>
        <v>900</v>
      </c>
      <c r="P125" s="446">
        <f t="shared" si="29"/>
        <v>0.0009</v>
      </c>
      <c r="Q125" s="719"/>
    </row>
    <row r="126" spans="1:17" ht="15.75" customHeight="1">
      <c r="A126" s="481">
        <v>27</v>
      </c>
      <c r="B126" s="482" t="s">
        <v>75</v>
      </c>
      <c r="C126" s="487">
        <v>4902539</v>
      </c>
      <c r="D126" s="46" t="s">
        <v>12</v>
      </c>
      <c r="E126" s="47" t="s">
        <v>353</v>
      </c>
      <c r="F126" s="496">
        <v>-100</v>
      </c>
      <c r="G126" s="442">
        <v>998630</v>
      </c>
      <c r="H126" s="443">
        <v>998628</v>
      </c>
      <c r="I126" s="516">
        <f t="shared" si="24"/>
        <v>2</v>
      </c>
      <c r="J126" s="516">
        <f t="shared" si="25"/>
        <v>-200</v>
      </c>
      <c r="K126" s="516">
        <f t="shared" si="26"/>
        <v>-0.0002</v>
      </c>
      <c r="L126" s="442">
        <v>126</v>
      </c>
      <c r="M126" s="443">
        <v>130</v>
      </c>
      <c r="N126" s="443">
        <f t="shared" si="27"/>
        <v>-4</v>
      </c>
      <c r="O126" s="443">
        <f t="shared" si="28"/>
        <v>400</v>
      </c>
      <c r="P126" s="443">
        <f t="shared" si="29"/>
        <v>0.0004</v>
      </c>
      <c r="Q126" s="181"/>
    </row>
    <row r="127" spans="1:17" ht="15.75" customHeight="1">
      <c r="A127" s="481">
        <v>28</v>
      </c>
      <c r="B127" s="482" t="s">
        <v>61</v>
      </c>
      <c r="C127" s="487">
        <v>4902540</v>
      </c>
      <c r="D127" s="46" t="s">
        <v>12</v>
      </c>
      <c r="E127" s="47" t="s">
        <v>353</v>
      </c>
      <c r="F127" s="496">
        <v>-100</v>
      </c>
      <c r="G127" s="442">
        <v>15</v>
      </c>
      <c r="H127" s="443">
        <v>15</v>
      </c>
      <c r="I127" s="516">
        <f t="shared" si="24"/>
        <v>0</v>
      </c>
      <c r="J127" s="516">
        <f t="shared" si="25"/>
        <v>0</v>
      </c>
      <c r="K127" s="516">
        <f t="shared" si="26"/>
        <v>0</v>
      </c>
      <c r="L127" s="442">
        <v>13398</v>
      </c>
      <c r="M127" s="443">
        <v>13398</v>
      </c>
      <c r="N127" s="443">
        <f t="shared" si="27"/>
        <v>0</v>
      </c>
      <c r="O127" s="443">
        <f t="shared" si="28"/>
        <v>0</v>
      </c>
      <c r="P127" s="443">
        <f t="shared" si="29"/>
        <v>0</v>
      </c>
      <c r="Q127" s="181"/>
    </row>
    <row r="128" spans="1:17" ht="15.75" customHeight="1">
      <c r="A128" s="481"/>
      <c r="B128" s="484" t="s">
        <v>76</v>
      </c>
      <c r="C128" s="487"/>
      <c r="D128" s="46"/>
      <c r="E128" s="46"/>
      <c r="F128" s="496"/>
      <c r="G128" s="522"/>
      <c r="H128" s="516"/>
      <c r="I128" s="516"/>
      <c r="J128" s="516"/>
      <c r="K128" s="516"/>
      <c r="L128" s="442"/>
      <c r="M128" s="443"/>
      <c r="N128" s="443"/>
      <c r="O128" s="443"/>
      <c r="P128" s="443"/>
      <c r="Q128" s="181"/>
    </row>
    <row r="129" spans="1:17" s="733" customFormat="1" ht="15.75" customHeight="1">
      <c r="A129" s="481">
        <v>29</v>
      </c>
      <c r="B129" s="482" t="s">
        <v>77</v>
      </c>
      <c r="C129" s="487">
        <v>4902541</v>
      </c>
      <c r="D129" s="46" t="s">
        <v>12</v>
      </c>
      <c r="E129" s="47" t="s">
        <v>353</v>
      </c>
      <c r="F129" s="496">
        <v>-100</v>
      </c>
      <c r="G129" s="445">
        <v>20341</v>
      </c>
      <c r="H129" s="446">
        <v>20062</v>
      </c>
      <c r="I129" s="351">
        <f>G129-H129</f>
        <v>279</v>
      </c>
      <c r="J129" s="351">
        <f t="shared" si="25"/>
        <v>-27900</v>
      </c>
      <c r="K129" s="351">
        <f t="shared" si="26"/>
        <v>-0.0279</v>
      </c>
      <c r="L129" s="445">
        <v>72130</v>
      </c>
      <c r="M129" s="446">
        <v>71977</v>
      </c>
      <c r="N129" s="446">
        <f>L129-M129</f>
        <v>153</v>
      </c>
      <c r="O129" s="446">
        <f t="shared" si="28"/>
        <v>-15300</v>
      </c>
      <c r="P129" s="446">
        <f t="shared" si="29"/>
        <v>-0.0153</v>
      </c>
      <c r="Q129" s="743" t="s">
        <v>425</v>
      </c>
    </row>
    <row r="130" spans="1:17" s="733" customFormat="1" ht="15.75" customHeight="1">
      <c r="A130" s="481"/>
      <c r="B130" s="482"/>
      <c r="C130" s="487"/>
      <c r="D130" s="46"/>
      <c r="E130" s="47"/>
      <c r="F130" s="496"/>
      <c r="G130" s="445"/>
      <c r="H130" s="446"/>
      <c r="I130" s="351"/>
      <c r="J130" s="351"/>
      <c r="K130" s="351">
        <v>-0.0176</v>
      </c>
      <c r="L130" s="445"/>
      <c r="M130" s="446"/>
      <c r="N130" s="446"/>
      <c r="O130" s="446"/>
      <c r="P130" s="446">
        <v>-0.0096</v>
      </c>
      <c r="Q130" s="743"/>
    </row>
    <row r="131" spans="1:17" ht="15.75" customHeight="1">
      <c r="A131" s="481">
        <v>30</v>
      </c>
      <c r="B131" s="482" t="s">
        <v>78</v>
      </c>
      <c r="C131" s="487">
        <v>4902542</v>
      </c>
      <c r="D131" s="46" t="s">
        <v>12</v>
      </c>
      <c r="E131" s="47" t="s">
        <v>353</v>
      </c>
      <c r="F131" s="496">
        <v>-100</v>
      </c>
      <c r="G131" s="442">
        <v>15830</v>
      </c>
      <c r="H131" s="443">
        <v>15526</v>
      </c>
      <c r="I131" s="516">
        <f>G131-H131</f>
        <v>304</v>
      </c>
      <c r="J131" s="516">
        <f t="shared" si="25"/>
        <v>-30400</v>
      </c>
      <c r="K131" s="516">
        <f t="shared" si="26"/>
        <v>-0.0304</v>
      </c>
      <c r="L131" s="442">
        <v>62968</v>
      </c>
      <c r="M131" s="443">
        <v>62732</v>
      </c>
      <c r="N131" s="443">
        <f>L131-M131</f>
        <v>236</v>
      </c>
      <c r="O131" s="443">
        <f t="shared" si="28"/>
        <v>-23600</v>
      </c>
      <c r="P131" s="443">
        <f t="shared" si="29"/>
        <v>-0.0236</v>
      </c>
      <c r="Q131" s="181"/>
    </row>
    <row r="132" spans="1:17" ht="15.75" customHeight="1">
      <c r="A132" s="481">
        <v>31</v>
      </c>
      <c r="B132" s="482" t="s">
        <v>79</v>
      </c>
      <c r="C132" s="487">
        <v>4902544</v>
      </c>
      <c r="D132" s="46" t="s">
        <v>12</v>
      </c>
      <c r="E132" s="47" t="s">
        <v>353</v>
      </c>
      <c r="F132" s="496">
        <v>-100</v>
      </c>
      <c r="G132" s="442">
        <v>2473</v>
      </c>
      <c r="H132" s="443">
        <v>2368</v>
      </c>
      <c r="I132" s="516">
        <f>G132-H132</f>
        <v>105</v>
      </c>
      <c r="J132" s="516">
        <f t="shared" si="25"/>
        <v>-10500</v>
      </c>
      <c r="K132" s="516">
        <f t="shared" si="26"/>
        <v>-0.0105</v>
      </c>
      <c r="L132" s="442">
        <v>175</v>
      </c>
      <c r="M132" s="443">
        <v>29</v>
      </c>
      <c r="N132" s="443">
        <f>L132-M132</f>
        <v>146</v>
      </c>
      <c r="O132" s="443">
        <f t="shared" si="28"/>
        <v>-14600</v>
      </c>
      <c r="P132" s="443">
        <f t="shared" si="29"/>
        <v>-0.0146</v>
      </c>
      <c r="Q132" s="765"/>
    </row>
    <row r="133" spans="1:17" ht="15.75" customHeight="1" thickBot="1">
      <c r="A133" s="485"/>
      <c r="B133" s="486"/>
      <c r="C133" s="488"/>
      <c r="D133" s="110"/>
      <c r="E133" s="53"/>
      <c r="F133" s="432"/>
      <c r="G133" s="36"/>
      <c r="H133" s="30"/>
      <c r="I133" s="31"/>
      <c r="J133" s="31"/>
      <c r="K133" s="32"/>
      <c r="L133" s="472"/>
      <c r="M133" s="31"/>
      <c r="N133" s="31"/>
      <c r="O133" s="31"/>
      <c r="P133" s="32"/>
      <c r="Q133" s="182"/>
    </row>
    <row r="134" ht="13.5" thickTop="1"/>
    <row r="135" spans="4:16" ht="16.5">
      <c r="D135" s="22"/>
      <c r="K135" s="607">
        <f>SUM(K90:K133)</f>
        <v>-0.39723340333333323</v>
      </c>
      <c r="L135" s="61"/>
      <c r="M135" s="61"/>
      <c r="N135" s="61"/>
      <c r="O135" s="61"/>
      <c r="P135" s="524">
        <f>SUM(P90:P133)</f>
        <v>-0.11206725666666673</v>
      </c>
    </row>
    <row r="136" spans="11:16" ht="14.25">
      <c r="K136" s="61"/>
      <c r="L136" s="61"/>
      <c r="M136" s="61"/>
      <c r="N136" s="61"/>
      <c r="O136" s="61"/>
      <c r="P136" s="61"/>
    </row>
    <row r="137" spans="11:16" ht="14.25">
      <c r="K137" s="61"/>
      <c r="L137" s="61"/>
      <c r="M137" s="61"/>
      <c r="N137" s="61"/>
      <c r="O137" s="61"/>
      <c r="P137" s="61"/>
    </row>
    <row r="138" spans="17:18" ht="12.75">
      <c r="Q138" s="541" t="str">
        <f>NDPL!Q1</f>
        <v>MAY-2014</v>
      </c>
      <c r="R138" s="308"/>
    </row>
    <row r="139" ht="13.5" thickBot="1"/>
    <row r="140" spans="1:17" ht="44.25" customHeight="1">
      <c r="A140" s="435"/>
      <c r="B140" s="433" t="s">
        <v>149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19.5" customHeight="1">
      <c r="A141" s="276"/>
      <c r="B141" s="357" t="s">
        <v>150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59"/>
    </row>
    <row r="142" spans="1:17" ht="19.5" customHeight="1">
      <c r="A142" s="276"/>
      <c r="B142" s="352" t="s">
        <v>255</v>
      </c>
      <c r="C142" s="19"/>
      <c r="D142" s="19"/>
      <c r="E142" s="19"/>
      <c r="F142" s="19"/>
      <c r="G142" s="19"/>
      <c r="H142" s="19"/>
      <c r="I142" s="19"/>
      <c r="J142" s="19"/>
      <c r="K142" s="245">
        <f>K53</f>
        <v>-0.27660000000000007</v>
      </c>
      <c r="L142" s="245"/>
      <c r="M142" s="245"/>
      <c r="N142" s="245"/>
      <c r="O142" s="245"/>
      <c r="P142" s="245">
        <f>P53</f>
        <v>-2.6919999999999984</v>
      </c>
      <c r="Q142" s="59"/>
    </row>
    <row r="143" spans="1:17" ht="19.5" customHeight="1">
      <c r="A143" s="276"/>
      <c r="B143" s="352" t="s">
        <v>256</v>
      </c>
      <c r="C143" s="19"/>
      <c r="D143" s="19"/>
      <c r="E143" s="19"/>
      <c r="F143" s="19"/>
      <c r="G143" s="19"/>
      <c r="H143" s="19"/>
      <c r="I143" s="19"/>
      <c r="J143" s="19"/>
      <c r="K143" s="608">
        <f>K135</f>
        <v>-0.39723340333333323</v>
      </c>
      <c r="L143" s="245"/>
      <c r="M143" s="245"/>
      <c r="N143" s="245"/>
      <c r="O143" s="245"/>
      <c r="P143" s="245">
        <f>P135</f>
        <v>-0.11206725666666673</v>
      </c>
      <c r="Q143" s="59"/>
    </row>
    <row r="144" spans="1:17" ht="19.5" customHeight="1">
      <c r="A144" s="276"/>
      <c r="B144" s="352" t="s">
        <v>151</v>
      </c>
      <c r="C144" s="19"/>
      <c r="D144" s="19"/>
      <c r="E144" s="19"/>
      <c r="F144" s="19"/>
      <c r="G144" s="19"/>
      <c r="H144" s="19"/>
      <c r="I144" s="19"/>
      <c r="J144" s="19"/>
      <c r="K144" s="608">
        <f>'ROHTAK ROAD'!K44</f>
        <v>-0.5912</v>
      </c>
      <c r="L144" s="245"/>
      <c r="M144" s="245"/>
      <c r="N144" s="245"/>
      <c r="O144" s="245"/>
      <c r="P144" s="608">
        <f>'ROHTAK ROAD'!P44</f>
        <v>0.0098</v>
      </c>
      <c r="Q144" s="59"/>
    </row>
    <row r="145" spans="1:17" ht="19.5" customHeight="1">
      <c r="A145" s="276"/>
      <c r="B145" s="352" t="s">
        <v>152</v>
      </c>
      <c r="C145" s="19"/>
      <c r="D145" s="19"/>
      <c r="E145" s="19"/>
      <c r="F145" s="19"/>
      <c r="G145" s="19"/>
      <c r="H145" s="19"/>
      <c r="I145" s="19"/>
      <c r="J145" s="19"/>
      <c r="K145" s="608">
        <f>SUM(K142:K144)</f>
        <v>-1.2650334033333333</v>
      </c>
      <c r="L145" s="245"/>
      <c r="M145" s="245"/>
      <c r="N145" s="245"/>
      <c r="O145" s="245"/>
      <c r="P145" s="608">
        <f>SUM(P142:P144)</f>
        <v>-2.7942672566666653</v>
      </c>
      <c r="Q145" s="59"/>
    </row>
    <row r="146" spans="1:17" ht="19.5" customHeight="1">
      <c r="A146" s="276"/>
      <c r="B146" s="357" t="s">
        <v>153</v>
      </c>
      <c r="C146" s="19"/>
      <c r="D146" s="19"/>
      <c r="E146" s="19"/>
      <c r="F146" s="19"/>
      <c r="G146" s="19"/>
      <c r="H146" s="19"/>
      <c r="I146" s="19"/>
      <c r="J146" s="19"/>
      <c r="K146" s="245"/>
      <c r="L146" s="245"/>
      <c r="M146" s="245"/>
      <c r="N146" s="245"/>
      <c r="O146" s="245"/>
      <c r="P146" s="245"/>
      <c r="Q146" s="59"/>
    </row>
    <row r="147" spans="1:17" ht="19.5" customHeight="1">
      <c r="A147" s="276"/>
      <c r="B147" s="352" t="s">
        <v>257</v>
      </c>
      <c r="C147" s="19"/>
      <c r="D147" s="19"/>
      <c r="E147" s="19"/>
      <c r="F147" s="19"/>
      <c r="G147" s="19"/>
      <c r="H147" s="19"/>
      <c r="I147" s="19"/>
      <c r="J147" s="19"/>
      <c r="K147" s="245">
        <f>K82</f>
        <v>0.11399999999999999</v>
      </c>
      <c r="L147" s="245"/>
      <c r="M147" s="245"/>
      <c r="N147" s="245"/>
      <c r="O147" s="245"/>
      <c r="P147" s="245">
        <f>P82</f>
        <v>12.319</v>
      </c>
      <c r="Q147" s="59"/>
    </row>
    <row r="148" spans="1:17" ht="19.5" customHeight="1" thickBot="1">
      <c r="A148" s="277"/>
      <c r="B148" s="434" t="s">
        <v>154</v>
      </c>
      <c r="C148" s="60"/>
      <c r="D148" s="60"/>
      <c r="E148" s="60"/>
      <c r="F148" s="60"/>
      <c r="G148" s="60"/>
      <c r="H148" s="60"/>
      <c r="I148" s="60"/>
      <c r="J148" s="60"/>
      <c r="K148" s="609">
        <f>SUM(K145:K147)</f>
        <v>-1.1510334033333334</v>
      </c>
      <c r="L148" s="243"/>
      <c r="M148" s="243"/>
      <c r="N148" s="243"/>
      <c r="O148" s="243"/>
      <c r="P148" s="242">
        <f>SUM(P145:P147)</f>
        <v>9.524732743333335</v>
      </c>
      <c r="Q148" s="244"/>
    </row>
    <row r="149" ht="12.75">
      <c r="A149" s="276"/>
    </row>
    <row r="150" ht="12.75">
      <c r="A150" s="276"/>
    </row>
    <row r="151" ht="12.75">
      <c r="A151" s="276"/>
    </row>
    <row r="152" ht="13.5" thickBot="1">
      <c r="A152" s="277"/>
    </row>
    <row r="153" spans="1:17" ht="12.75">
      <c r="A153" s="270"/>
      <c r="B153" s="271"/>
      <c r="C153" s="271"/>
      <c r="D153" s="271"/>
      <c r="E153" s="271"/>
      <c r="F153" s="271"/>
      <c r="G153" s="271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8" t="s">
        <v>334</v>
      </c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62"/>
      <c r="C155" s="262"/>
      <c r="D155" s="262"/>
      <c r="E155" s="262"/>
      <c r="F155" s="262"/>
      <c r="G155" s="262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3"/>
      <c r="B156" s="274"/>
      <c r="C156" s="274"/>
      <c r="D156" s="274"/>
      <c r="E156" s="274"/>
      <c r="F156" s="274"/>
      <c r="G156" s="274"/>
      <c r="H156" s="19"/>
      <c r="I156" s="19"/>
      <c r="J156" s="19"/>
      <c r="K156" s="300" t="s">
        <v>346</v>
      </c>
      <c r="L156" s="19"/>
      <c r="M156" s="19"/>
      <c r="N156" s="19"/>
      <c r="O156" s="19"/>
      <c r="P156" s="300" t="s">
        <v>347</v>
      </c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60"/>
      <c r="C158" s="160"/>
      <c r="D158" s="160"/>
      <c r="E158" s="160"/>
      <c r="F158" s="160"/>
      <c r="G158" s="160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8">
      <c r="A159" s="279" t="s">
        <v>337</v>
      </c>
      <c r="B159" s="263"/>
      <c r="C159" s="263"/>
      <c r="D159" s="264"/>
      <c r="E159" s="264"/>
      <c r="F159" s="265"/>
      <c r="G159" s="264"/>
      <c r="H159" s="19"/>
      <c r="I159" s="19"/>
      <c r="J159" s="19"/>
      <c r="K159" s="526">
        <f>K148</f>
        <v>-1.1510334033333334</v>
      </c>
      <c r="L159" s="264" t="s">
        <v>335</v>
      </c>
      <c r="M159" s="19"/>
      <c r="N159" s="19"/>
      <c r="O159" s="19"/>
      <c r="P159" s="526">
        <f>P148</f>
        <v>9.524732743333335</v>
      </c>
      <c r="Q159" s="286" t="s">
        <v>335</v>
      </c>
    </row>
    <row r="160" spans="1:17" ht="18">
      <c r="A160" s="280"/>
      <c r="B160" s="266"/>
      <c r="C160" s="266"/>
      <c r="D160" s="262"/>
      <c r="E160" s="262"/>
      <c r="F160" s="267"/>
      <c r="G160" s="262"/>
      <c r="H160" s="19"/>
      <c r="I160" s="19"/>
      <c r="J160" s="19"/>
      <c r="K160" s="527"/>
      <c r="L160" s="262"/>
      <c r="M160" s="19"/>
      <c r="N160" s="19"/>
      <c r="O160" s="19"/>
      <c r="P160" s="527"/>
      <c r="Q160" s="287"/>
    </row>
    <row r="161" spans="1:17" ht="18">
      <c r="A161" s="281" t="s">
        <v>336</v>
      </c>
      <c r="B161" s="268"/>
      <c r="C161" s="51"/>
      <c r="D161" s="262"/>
      <c r="E161" s="262"/>
      <c r="F161" s="269"/>
      <c r="G161" s="264"/>
      <c r="H161" s="19"/>
      <c r="I161" s="19"/>
      <c r="J161" s="19"/>
      <c r="K161" s="527">
        <f>'STEPPED UP GENCO'!K45</f>
        <v>-0.25403582399999997</v>
      </c>
      <c r="L161" s="264" t="s">
        <v>335</v>
      </c>
      <c r="M161" s="19"/>
      <c r="N161" s="19"/>
      <c r="O161" s="19"/>
      <c r="P161" s="527">
        <f>'STEPPED UP GENCO'!P45</f>
        <v>-0.5424517280000001</v>
      </c>
      <c r="Q161" s="286" t="s">
        <v>335</v>
      </c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0.25">
      <c r="A165" s="276"/>
      <c r="B165" s="19"/>
      <c r="C165" s="19"/>
      <c r="D165" s="19"/>
      <c r="E165" s="19"/>
      <c r="F165" s="19"/>
      <c r="G165" s="19"/>
      <c r="H165" s="263"/>
      <c r="I165" s="263"/>
      <c r="J165" s="282" t="s">
        <v>338</v>
      </c>
      <c r="K165" s="471">
        <f>SUM(K159:K164)</f>
        <v>-1.4050692273333334</v>
      </c>
      <c r="L165" s="282" t="s">
        <v>335</v>
      </c>
      <c r="M165" s="160"/>
      <c r="N165" s="19"/>
      <c r="O165" s="19"/>
      <c r="P165" s="471">
        <f>SUM(P159:P164)</f>
        <v>8.982281015333335</v>
      </c>
      <c r="Q165" s="499" t="s">
        <v>335</v>
      </c>
    </row>
    <row r="166" spans="1:17" ht="13.5" thickBot="1">
      <c r="A166" s="277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1"/>
  <sheetViews>
    <sheetView view="pageBreakPreview" zoomScale="55" zoomScaleNormal="70" zoomScaleSheetLayoutView="55" workbookViewId="0" topLeftCell="A1">
      <selection activeCell="K25" sqref="K2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5.421875" style="0" customWidth="1"/>
    <col min="12" max="12" width="13.421875" style="0" customWidth="1"/>
    <col min="13" max="13" width="16.28125" style="0" customWidth="1"/>
    <col min="14" max="14" width="12.140625" style="0" customWidth="1"/>
    <col min="15" max="16" width="15.28125" style="0" customWidth="1"/>
    <col min="17" max="17" width="30.57421875" style="0" customWidth="1"/>
  </cols>
  <sheetData>
    <row r="1" spans="1:17" ht="26.25">
      <c r="A1" s="1" t="s">
        <v>243</v>
      </c>
      <c r="P1" s="538" t="str">
        <f>NDPL!$Q$1</f>
        <v>MAY-2014</v>
      </c>
      <c r="Q1" s="538"/>
    </row>
    <row r="2" ht="12.75">
      <c r="A2" s="17" t="s">
        <v>244</v>
      </c>
    </row>
    <row r="3" ht="23.25">
      <c r="A3" s="528" t="s">
        <v>155</v>
      </c>
    </row>
    <row r="4" spans="1:16" ht="24" thickBot="1">
      <c r="A4" s="529" t="s">
        <v>197</v>
      </c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01/06/2014</v>
      </c>
      <c r="H5" s="39" t="str">
        <f>NDPL!H5</f>
        <v>INTIAL READING 01/05/2014</v>
      </c>
      <c r="I5" s="39" t="s">
        <v>4</v>
      </c>
      <c r="J5" s="39" t="s">
        <v>5</v>
      </c>
      <c r="K5" s="39" t="s">
        <v>6</v>
      </c>
      <c r="L5" s="41" t="str">
        <f>NDPL!G5</f>
        <v>FINAL READING 01/06/2014</v>
      </c>
      <c r="M5" s="39" t="str">
        <f>NDPL!H5</f>
        <v>INTIAL READING 01/05/2014</v>
      </c>
      <c r="N5" s="39" t="s">
        <v>4</v>
      </c>
      <c r="O5" s="39" t="s">
        <v>5</v>
      </c>
      <c r="P5" s="39" t="s">
        <v>6</v>
      </c>
      <c r="Q5" s="40" t="s">
        <v>316</v>
      </c>
    </row>
    <row r="6" ht="14.25" thickBot="1" thickTop="1"/>
    <row r="7" spans="1:17" ht="17.25" customHeight="1" thickTop="1">
      <c r="A7" s="354"/>
      <c r="B7" s="355" t="s">
        <v>156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s="733" customFormat="1" ht="18.75" customHeight="1">
      <c r="A8" s="327">
        <v>1</v>
      </c>
      <c r="B8" s="392" t="s">
        <v>157</v>
      </c>
      <c r="C8" s="393">
        <v>4865180</v>
      </c>
      <c r="D8" s="152" t="s">
        <v>12</v>
      </c>
      <c r="E8" s="116" t="s">
        <v>353</v>
      </c>
      <c r="F8" s="404">
        <v>4000</v>
      </c>
      <c r="G8" s="445">
        <v>997963</v>
      </c>
      <c r="H8" s="446">
        <v>997963</v>
      </c>
      <c r="I8" s="409">
        <f aca="true" t="shared" si="0" ref="I8:I15">G8-H8</f>
        <v>0</v>
      </c>
      <c r="J8" s="409">
        <f>$F8*I8</f>
        <v>0</v>
      </c>
      <c r="K8" s="409">
        <f aca="true" t="shared" si="1" ref="K8:K85">J8/1000000</f>
        <v>0</v>
      </c>
      <c r="L8" s="445">
        <v>8801</v>
      </c>
      <c r="M8" s="446">
        <v>8801</v>
      </c>
      <c r="N8" s="409">
        <f aca="true" t="shared" si="2" ref="N8:N15">L8-M8</f>
        <v>0</v>
      </c>
      <c r="O8" s="409">
        <f>$F8*N8</f>
        <v>0</v>
      </c>
      <c r="P8" s="409">
        <f aca="true" t="shared" si="3" ref="P8:P85">O8/1000000</f>
        <v>0</v>
      </c>
      <c r="Q8" s="776"/>
    </row>
    <row r="9" spans="1:17" s="733" customFormat="1" ht="24" customHeight="1">
      <c r="A9" s="327"/>
      <c r="B9" s="392"/>
      <c r="C9" s="393"/>
      <c r="D9" s="152"/>
      <c r="E9" s="116"/>
      <c r="F9" s="404"/>
      <c r="G9" s="445"/>
      <c r="H9" s="446"/>
      <c r="I9" s="409"/>
      <c r="J9" s="409"/>
      <c r="K9" s="409">
        <v>-0.055</v>
      </c>
      <c r="L9" s="445"/>
      <c r="M9" s="446"/>
      <c r="N9" s="409"/>
      <c r="O9" s="409"/>
      <c r="P9" s="409">
        <v>-0.12</v>
      </c>
      <c r="Q9" s="776" t="s">
        <v>424</v>
      </c>
    </row>
    <row r="10" spans="1:17" s="733" customFormat="1" ht="24" customHeight="1">
      <c r="A10" s="327"/>
      <c r="B10" s="392" t="s">
        <v>157</v>
      </c>
      <c r="C10" s="393">
        <v>4865170</v>
      </c>
      <c r="D10" s="152" t="s">
        <v>12</v>
      </c>
      <c r="E10" s="116" t="s">
        <v>353</v>
      </c>
      <c r="F10" s="404">
        <v>5000</v>
      </c>
      <c r="G10" s="445">
        <v>999989</v>
      </c>
      <c r="H10" s="446">
        <v>1000000</v>
      </c>
      <c r="I10" s="409">
        <f>G10-H10</f>
        <v>-11</v>
      </c>
      <c r="J10" s="409">
        <f>$F10*I10</f>
        <v>-55000</v>
      </c>
      <c r="K10" s="409">
        <f>J10/1000000</f>
        <v>-0.055</v>
      </c>
      <c r="L10" s="445">
        <v>0</v>
      </c>
      <c r="M10" s="446">
        <v>0</v>
      </c>
      <c r="N10" s="409">
        <f>L10-M10</f>
        <v>0</v>
      </c>
      <c r="O10" s="409">
        <f>$F10*N10</f>
        <v>0</v>
      </c>
      <c r="P10" s="409">
        <f>O10/1000000</f>
        <v>0</v>
      </c>
      <c r="Q10" s="776" t="s">
        <v>421</v>
      </c>
    </row>
    <row r="11" spans="1:17" ht="24.75" customHeight="1">
      <c r="A11" s="327">
        <v>2</v>
      </c>
      <c r="B11" s="392" t="s">
        <v>158</v>
      </c>
      <c r="C11" s="393">
        <v>4865095</v>
      </c>
      <c r="D11" s="152" t="s">
        <v>12</v>
      </c>
      <c r="E11" s="116" t="s">
        <v>353</v>
      </c>
      <c r="F11" s="404">
        <v>1333.33</v>
      </c>
      <c r="G11" s="442">
        <v>986115</v>
      </c>
      <c r="H11" s="443">
        <v>986062</v>
      </c>
      <c r="I11" s="412">
        <f t="shared" si="0"/>
        <v>53</v>
      </c>
      <c r="J11" s="412">
        <f aca="true" t="shared" si="4" ref="J11:J85">$F11*I11</f>
        <v>70666.48999999999</v>
      </c>
      <c r="K11" s="412">
        <f t="shared" si="1"/>
        <v>0.07066648999999998</v>
      </c>
      <c r="L11" s="442">
        <v>673912</v>
      </c>
      <c r="M11" s="443">
        <v>673931</v>
      </c>
      <c r="N11" s="412">
        <f t="shared" si="2"/>
        <v>-19</v>
      </c>
      <c r="O11" s="412">
        <f aca="true" t="shared" si="5" ref="O11:O85">$F11*N11</f>
        <v>-25333.269999999997</v>
      </c>
      <c r="P11" s="704">
        <f t="shared" si="3"/>
        <v>-0.025333269999999998</v>
      </c>
      <c r="Q11" s="684"/>
    </row>
    <row r="12" spans="1:17" ht="22.5" customHeight="1">
      <c r="A12" s="327">
        <v>3</v>
      </c>
      <c r="B12" s="392" t="s">
        <v>159</v>
      </c>
      <c r="C12" s="393">
        <v>4865166</v>
      </c>
      <c r="D12" s="152" t="s">
        <v>12</v>
      </c>
      <c r="E12" s="116" t="s">
        <v>353</v>
      </c>
      <c r="F12" s="404">
        <v>1000</v>
      </c>
      <c r="G12" s="442">
        <v>7474</v>
      </c>
      <c r="H12" s="443">
        <v>7167</v>
      </c>
      <c r="I12" s="412">
        <f t="shared" si="0"/>
        <v>307</v>
      </c>
      <c r="J12" s="412">
        <f t="shared" si="4"/>
        <v>307000</v>
      </c>
      <c r="K12" s="412">
        <f t="shared" si="1"/>
        <v>0.307</v>
      </c>
      <c r="L12" s="442">
        <v>65445</v>
      </c>
      <c r="M12" s="443">
        <v>65293</v>
      </c>
      <c r="N12" s="412">
        <f t="shared" si="2"/>
        <v>152</v>
      </c>
      <c r="O12" s="412">
        <f t="shared" si="5"/>
        <v>152000</v>
      </c>
      <c r="P12" s="412">
        <f t="shared" si="3"/>
        <v>0.152</v>
      </c>
      <c r="Q12" s="401"/>
    </row>
    <row r="13" spans="1:17" ht="22.5" customHeight="1">
      <c r="A13" s="327">
        <v>4</v>
      </c>
      <c r="B13" s="392" t="s">
        <v>160</v>
      </c>
      <c r="C13" s="393">
        <v>4865151</v>
      </c>
      <c r="D13" s="152" t="s">
        <v>12</v>
      </c>
      <c r="E13" s="116" t="s">
        <v>353</v>
      </c>
      <c r="F13" s="404">
        <v>1000</v>
      </c>
      <c r="G13" s="442">
        <v>12567</v>
      </c>
      <c r="H13" s="443">
        <v>12452</v>
      </c>
      <c r="I13" s="412">
        <f t="shared" si="0"/>
        <v>115</v>
      </c>
      <c r="J13" s="412">
        <f t="shared" si="4"/>
        <v>115000</v>
      </c>
      <c r="K13" s="412">
        <f t="shared" si="1"/>
        <v>0.115</v>
      </c>
      <c r="L13" s="442">
        <v>999604</v>
      </c>
      <c r="M13" s="443">
        <v>999613</v>
      </c>
      <c r="N13" s="412">
        <f t="shared" si="2"/>
        <v>-9</v>
      </c>
      <c r="O13" s="412">
        <f t="shared" si="5"/>
        <v>-9000</v>
      </c>
      <c r="P13" s="412">
        <f t="shared" si="3"/>
        <v>-0.009</v>
      </c>
      <c r="Q13" s="582"/>
    </row>
    <row r="14" spans="1:17" ht="22.5" customHeight="1">
      <c r="A14" s="327">
        <v>5</v>
      </c>
      <c r="B14" s="392" t="s">
        <v>161</v>
      </c>
      <c r="C14" s="393">
        <v>4865152</v>
      </c>
      <c r="D14" s="152" t="s">
        <v>12</v>
      </c>
      <c r="E14" s="116" t="s">
        <v>353</v>
      </c>
      <c r="F14" s="404">
        <v>300</v>
      </c>
      <c r="G14" s="442">
        <v>1605</v>
      </c>
      <c r="H14" s="443">
        <v>1605</v>
      </c>
      <c r="I14" s="412">
        <f t="shared" si="0"/>
        <v>0</v>
      </c>
      <c r="J14" s="412">
        <f t="shared" si="4"/>
        <v>0</v>
      </c>
      <c r="K14" s="412">
        <f t="shared" si="1"/>
        <v>0</v>
      </c>
      <c r="L14" s="442">
        <v>112</v>
      </c>
      <c r="M14" s="443">
        <v>112</v>
      </c>
      <c r="N14" s="412">
        <f t="shared" si="2"/>
        <v>0</v>
      </c>
      <c r="O14" s="412">
        <f t="shared" si="5"/>
        <v>0</v>
      </c>
      <c r="P14" s="412">
        <f t="shared" si="3"/>
        <v>0</v>
      </c>
      <c r="Q14" s="542"/>
    </row>
    <row r="15" spans="1:17" ht="22.5" customHeight="1">
      <c r="A15" s="327">
        <v>6</v>
      </c>
      <c r="B15" s="392" t="s">
        <v>162</v>
      </c>
      <c r="C15" s="393">
        <v>4865096</v>
      </c>
      <c r="D15" s="152" t="s">
        <v>12</v>
      </c>
      <c r="E15" s="116" t="s">
        <v>353</v>
      </c>
      <c r="F15" s="404">
        <v>100</v>
      </c>
      <c r="G15" s="442">
        <v>10653</v>
      </c>
      <c r="H15" s="443">
        <v>10385</v>
      </c>
      <c r="I15" s="412">
        <f t="shared" si="0"/>
        <v>268</v>
      </c>
      <c r="J15" s="412">
        <f t="shared" si="4"/>
        <v>26800</v>
      </c>
      <c r="K15" s="412">
        <f t="shared" si="1"/>
        <v>0.0268</v>
      </c>
      <c r="L15" s="442">
        <v>126354</v>
      </c>
      <c r="M15" s="443">
        <v>126249</v>
      </c>
      <c r="N15" s="412">
        <f t="shared" si="2"/>
        <v>105</v>
      </c>
      <c r="O15" s="412">
        <f t="shared" si="5"/>
        <v>10500</v>
      </c>
      <c r="P15" s="412">
        <f t="shared" si="3"/>
        <v>0.0105</v>
      </c>
      <c r="Q15" s="401"/>
    </row>
    <row r="16" spans="1:17" ht="22.5" customHeight="1">
      <c r="A16" s="327">
        <v>7</v>
      </c>
      <c r="B16" s="392" t="s">
        <v>163</v>
      </c>
      <c r="C16" s="393">
        <v>4865140</v>
      </c>
      <c r="D16" s="152" t="s">
        <v>12</v>
      </c>
      <c r="E16" s="116" t="s">
        <v>353</v>
      </c>
      <c r="F16" s="404">
        <v>75</v>
      </c>
      <c r="G16" s="442">
        <v>747900</v>
      </c>
      <c r="H16" s="443">
        <v>747001</v>
      </c>
      <c r="I16" s="412">
        <f>G16-H16</f>
        <v>899</v>
      </c>
      <c r="J16" s="412">
        <f>$F16*I16</f>
        <v>67425</v>
      </c>
      <c r="K16" s="412">
        <f>J16/1000000</f>
        <v>0.067425</v>
      </c>
      <c r="L16" s="442">
        <v>48814</v>
      </c>
      <c r="M16" s="443">
        <v>49353</v>
      </c>
      <c r="N16" s="412">
        <f>L16-M16</f>
        <v>-539</v>
      </c>
      <c r="O16" s="412">
        <f>$F16*N16</f>
        <v>-40425</v>
      </c>
      <c r="P16" s="412">
        <f>O16/1000000</f>
        <v>-0.040425</v>
      </c>
      <c r="Q16" s="556"/>
    </row>
    <row r="17" spans="1:17" ht="22.5" customHeight="1">
      <c r="A17" s="327">
        <v>8</v>
      </c>
      <c r="B17" s="766" t="s">
        <v>164</v>
      </c>
      <c r="C17" s="393">
        <v>4864789</v>
      </c>
      <c r="D17" s="152" t="s">
        <v>12</v>
      </c>
      <c r="E17" s="116" t="s">
        <v>353</v>
      </c>
      <c r="F17" s="404">
        <v>100</v>
      </c>
      <c r="G17" s="442">
        <v>5458</v>
      </c>
      <c r="H17" s="443">
        <v>6358</v>
      </c>
      <c r="I17" s="412">
        <f>G17-H17</f>
        <v>-900</v>
      </c>
      <c r="J17" s="412">
        <f t="shared" si="4"/>
        <v>-90000</v>
      </c>
      <c r="K17" s="412">
        <f t="shared" si="1"/>
        <v>-0.09</v>
      </c>
      <c r="L17" s="442">
        <v>392860</v>
      </c>
      <c r="M17" s="443">
        <v>392859</v>
      </c>
      <c r="N17" s="412">
        <f>L17-M17</f>
        <v>1</v>
      </c>
      <c r="O17" s="412">
        <f t="shared" si="5"/>
        <v>100</v>
      </c>
      <c r="P17" s="412">
        <f t="shared" si="3"/>
        <v>0.0001</v>
      </c>
      <c r="Q17" s="401"/>
    </row>
    <row r="18" spans="1:17" ht="18">
      <c r="A18" s="327">
        <v>9</v>
      </c>
      <c r="B18" s="392" t="s">
        <v>165</v>
      </c>
      <c r="C18" s="393">
        <v>4865181</v>
      </c>
      <c r="D18" s="152" t="s">
        <v>12</v>
      </c>
      <c r="E18" s="116" t="s">
        <v>353</v>
      </c>
      <c r="F18" s="404">
        <v>900</v>
      </c>
      <c r="G18" s="445">
        <v>999157</v>
      </c>
      <c r="H18" s="443">
        <v>999157</v>
      </c>
      <c r="I18" s="412">
        <f>G18-H18</f>
        <v>0</v>
      </c>
      <c r="J18" s="412">
        <f t="shared" si="4"/>
        <v>0</v>
      </c>
      <c r="K18" s="412">
        <f t="shared" si="1"/>
        <v>0</v>
      </c>
      <c r="L18" s="442">
        <v>998592</v>
      </c>
      <c r="M18" s="443">
        <v>998592</v>
      </c>
      <c r="N18" s="412">
        <f>L18-M18</f>
        <v>0</v>
      </c>
      <c r="O18" s="412">
        <f t="shared" si="5"/>
        <v>0</v>
      </c>
      <c r="P18" s="412">
        <f t="shared" si="3"/>
        <v>0</v>
      </c>
      <c r="Q18" s="684"/>
    </row>
    <row r="19" spans="1:17" ht="18.75" customHeight="1">
      <c r="A19" s="327"/>
      <c r="B19" s="394" t="s">
        <v>166</v>
      </c>
      <c r="C19" s="393"/>
      <c r="D19" s="152"/>
      <c r="E19" s="152"/>
      <c r="F19" s="404"/>
      <c r="G19" s="616"/>
      <c r="H19" s="615"/>
      <c r="I19" s="412"/>
      <c r="J19" s="412"/>
      <c r="K19" s="415"/>
      <c r="L19" s="413"/>
      <c r="M19" s="412"/>
      <c r="N19" s="412"/>
      <c r="O19" s="412"/>
      <c r="P19" s="415"/>
      <c r="Q19" s="401"/>
    </row>
    <row r="20" spans="1:17" s="733" customFormat="1" ht="22.5" customHeight="1">
      <c r="A20" s="327">
        <v>10</v>
      </c>
      <c r="B20" s="392" t="s">
        <v>15</v>
      </c>
      <c r="C20" s="393">
        <v>4864973</v>
      </c>
      <c r="D20" s="152" t="s">
        <v>12</v>
      </c>
      <c r="E20" s="116" t="s">
        <v>353</v>
      </c>
      <c r="F20" s="404">
        <v>-1000</v>
      </c>
      <c r="G20" s="445">
        <v>961777</v>
      </c>
      <c r="H20" s="446">
        <v>962478</v>
      </c>
      <c r="I20" s="409">
        <f>G20-H20</f>
        <v>-701</v>
      </c>
      <c r="J20" s="409">
        <f t="shared" si="4"/>
        <v>701000</v>
      </c>
      <c r="K20" s="409">
        <f t="shared" si="1"/>
        <v>0.701</v>
      </c>
      <c r="L20" s="445">
        <v>7111</v>
      </c>
      <c r="M20" s="351">
        <v>7115</v>
      </c>
      <c r="N20" s="409">
        <f>L20-M20</f>
        <v>-4</v>
      </c>
      <c r="O20" s="409">
        <f t="shared" si="5"/>
        <v>4000</v>
      </c>
      <c r="P20" s="409">
        <f t="shared" si="3"/>
        <v>0.004</v>
      </c>
      <c r="Q20" s="772"/>
    </row>
    <row r="21" spans="1:17" s="733" customFormat="1" ht="22.5" customHeight="1">
      <c r="A21" s="327">
        <v>10</v>
      </c>
      <c r="B21" s="392" t="s">
        <v>15</v>
      </c>
      <c r="C21" s="393">
        <v>5128454</v>
      </c>
      <c r="D21" s="152" t="s">
        <v>12</v>
      </c>
      <c r="E21" s="116" t="s">
        <v>353</v>
      </c>
      <c r="F21" s="404">
        <v>-500</v>
      </c>
      <c r="G21" s="445">
        <v>67</v>
      </c>
      <c r="H21" s="446">
        <v>0</v>
      </c>
      <c r="I21" s="409">
        <f>G21-H21</f>
        <v>67</v>
      </c>
      <c r="J21" s="409">
        <f t="shared" si="4"/>
        <v>-33500</v>
      </c>
      <c r="K21" s="409">
        <v>0.31545</v>
      </c>
      <c r="L21" s="445">
        <v>999707</v>
      </c>
      <c r="M21" s="351">
        <v>1000000</v>
      </c>
      <c r="N21" s="409">
        <f>L21-M21</f>
        <v>-293</v>
      </c>
      <c r="O21" s="409">
        <f t="shared" si="5"/>
        <v>146500</v>
      </c>
      <c r="P21" s="409">
        <v>0.0018</v>
      </c>
      <c r="Q21" s="772" t="s">
        <v>427</v>
      </c>
    </row>
    <row r="22" spans="1:17" ht="22.5" customHeight="1">
      <c r="A22" s="327">
        <v>11</v>
      </c>
      <c r="B22" s="359" t="s">
        <v>16</v>
      </c>
      <c r="C22" s="393">
        <v>4864974</v>
      </c>
      <c r="D22" s="104" t="s">
        <v>12</v>
      </c>
      <c r="E22" s="116" t="s">
        <v>353</v>
      </c>
      <c r="F22" s="404">
        <v>-1000</v>
      </c>
      <c r="G22" s="442">
        <v>987791</v>
      </c>
      <c r="H22" s="351">
        <v>987821</v>
      </c>
      <c r="I22" s="412">
        <f>G22-H22</f>
        <v>-30</v>
      </c>
      <c r="J22" s="412">
        <f t="shared" si="4"/>
        <v>30000</v>
      </c>
      <c r="K22" s="412">
        <f t="shared" si="1"/>
        <v>0.03</v>
      </c>
      <c r="L22" s="442">
        <v>950708</v>
      </c>
      <c r="M22" s="516">
        <v>950992</v>
      </c>
      <c r="N22" s="412">
        <f>L22-M22</f>
        <v>-284</v>
      </c>
      <c r="O22" s="412">
        <f t="shared" si="5"/>
        <v>284000</v>
      </c>
      <c r="P22" s="412">
        <f t="shared" si="3"/>
        <v>0.284</v>
      </c>
      <c r="Q22" s="401"/>
    </row>
    <row r="23" spans="1:17" s="128" customFormat="1" ht="22.5" customHeight="1">
      <c r="A23" s="327">
        <v>12</v>
      </c>
      <c r="B23" s="392" t="s">
        <v>17</v>
      </c>
      <c r="C23" s="393">
        <v>5100234</v>
      </c>
      <c r="D23" s="152" t="s">
        <v>12</v>
      </c>
      <c r="E23" s="116" t="s">
        <v>353</v>
      </c>
      <c r="F23" s="409">
        <v>-1000</v>
      </c>
      <c r="G23" s="616">
        <v>999907</v>
      </c>
      <c r="H23" s="446">
        <v>1000009</v>
      </c>
      <c r="I23" s="409">
        <f>G23-H23</f>
        <v>-102</v>
      </c>
      <c r="J23" s="409">
        <f t="shared" si="4"/>
        <v>102000</v>
      </c>
      <c r="K23" s="409">
        <f t="shared" si="1"/>
        <v>0.102</v>
      </c>
      <c r="L23" s="413">
        <v>999379</v>
      </c>
      <c r="M23" s="351">
        <v>999897</v>
      </c>
      <c r="N23" s="409">
        <f>L23-M23</f>
        <v>-518</v>
      </c>
      <c r="O23" s="409">
        <f t="shared" si="5"/>
        <v>518000</v>
      </c>
      <c r="P23" s="409">
        <f t="shared" si="3"/>
        <v>0.518</v>
      </c>
      <c r="Q23" s="401"/>
    </row>
    <row r="24" spans="1:17" s="128" customFormat="1" ht="22.5" customHeight="1">
      <c r="A24" s="327"/>
      <c r="B24" s="392"/>
      <c r="C24" s="393"/>
      <c r="D24" s="152"/>
      <c r="E24" s="116"/>
      <c r="F24" s="409"/>
      <c r="G24" s="616"/>
      <c r="H24" s="446"/>
      <c r="I24" s="409"/>
      <c r="J24" s="409"/>
      <c r="K24" s="409">
        <v>0.009</v>
      </c>
      <c r="L24" s="413"/>
      <c r="M24" s="351"/>
      <c r="N24" s="409"/>
      <c r="O24" s="409"/>
      <c r="P24" s="409">
        <v>-0.103</v>
      </c>
      <c r="Q24" s="401" t="s">
        <v>426</v>
      </c>
    </row>
    <row r="25" spans="1:17" ht="22.5" customHeight="1">
      <c r="A25" s="327">
        <v>13</v>
      </c>
      <c r="B25" s="392" t="s">
        <v>167</v>
      </c>
      <c r="C25" s="393">
        <v>4864976</v>
      </c>
      <c r="D25" s="152" t="s">
        <v>12</v>
      </c>
      <c r="E25" s="116" t="s">
        <v>353</v>
      </c>
      <c r="F25" s="404">
        <v>-1000</v>
      </c>
      <c r="G25" s="442">
        <v>992417</v>
      </c>
      <c r="H25" s="636">
        <v>992502</v>
      </c>
      <c r="I25" s="412">
        <f>G25-H25</f>
        <v>-85</v>
      </c>
      <c r="J25" s="412">
        <f t="shared" si="4"/>
        <v>85000</v>
      </c>
      <c r="K25" s="412">
        <f t="shared" si="1"/>
        <v>0.085</v>
      </c>
      <c r="L25" s="442">
        <v>949379</v>
      </c>
      <c r="M25" s="351">
        <v>950119</v>
      </c>
      <c r="N25" s="412">
        <f>L25-M25</f>
        <v>-740</v>
      </c>
      <c r="O25" s="412">
        <f t="shared" si="5"/>
        <v>740000</v>
      </c>
      <c r="P25" s="412">
        <f t="shared" si="3"/>
        <v>0.74</v>
      </c>
      <c r="Q25" s="401"/>
    </row>
    <row r="26" spans="1:17" ht="17.25" customHeight="1">
      <c r="A26" s="327"/>
      <c r="B26" s="394" t="s">
        <v>168</v>
      </c>
      <c r="C26" s="393"/>
      <c r="D26" s="152"/>
      <c r="E26" s="152"/>
      <c r="F26" s="404"/>
      <c r="G26" s="616"/>
      <c r="H26" s="446"/>
      <c r="I26" s="412"/>
      <c r="J26" s="412"/>
      <c r="K26" s="412"/>
      <c r="L26" s="413"/>
      <c r="M26" s="412"/>
      <c r="N26" s="412"/>
      <c r="O26" s="412"/>
      <c r="P26" s="412"/>
      <c r="Q26" s="401"/>
    </row>
    <row r="27" spans="1:17" ht="22.5" customHeight="1">
      <c r="A27" s="327">
        <v>14</v>
      </c>
      <c r="B27" s="392" t="s">
        <v>15</v>
      </c>
      <c r="C27" s="393">
        <v>5128437</v>
      </c>
      <c r="D27" s="152" t="s">
        <v>12</v>
      </c>
      <c r="E27" s="116" t="s">
        <v>353</v>
      </c>
      <c r="F27" s="404">
        <v>-1000</v>
      </c>
      <c r="G27" s="442">
        <v>987216</v>
      </c>
      <c r="H27" s="443">
        <v>987376</v>
      </c>
      <c r="I27" s="412">
        <f>G27-H27</f>
        <v>-160</v>
      </c>
      <c r="J27" s="412">
        <f t="shared" si="4"/>
        <v>160000</v>
      </c>
      <c r="K27" s="412">
        <f t="shared" si="1"/>
        <v>0.16</v>
      </c>
      <c r="L27" s="442">
        <v>979599</v>
      </c>
      <c r="M27" s="443">
        <v>980380</v>
      </c>
      <c r="N27" s="412">
        <f>L27-M27</f>
        <v>-781</v>
      </c>
      <c r="O27" s="412">
        <f t="shared" si="5"/>
        <v>781000</v>
      </c>
      <c r="P27" s="412">
        <f t="shared" si="3"/>
        <v>0.781</v>
      </c>
      <c r="Q27" s="693"/>
    </row>
    <row r="28" spans="1:17" ht="22.5" customHeight="1">
      <c r="A28" s="327">
        <v>15</v>
      </c>
      <c r="B28" s="392" t="s">
        <v>16</v>
      </c>
      <c r="C28" s="393">
        <v>5128439</v>
      </c>
      <c r="D28" s="152" t="s">
        <v>12</v>
      </c>
      <c r="E28" s="116" t="s">
        <v>353</v>
      </c>
      <c r="F28" s="404">
        <v>-1000</v>
      </c>
      <c r="G28" s="442">
        <v>25050</v>
      </c>
      <c r="H28" s="443">
        <v>24881</v>
      </c>
      <c r="I28" s="412">
        <f>G28-H28</f>
        <v>169</v>
      </c>
      <c r="J28" s="412">
        <f t="shared" si="4"/>
        <v>-169000</v>
      </c>
      <c r="K28" s="412">
        <f t="shared" si="1"/>
        <v>-0.169</v>
      </c>
      <c r="L28" s="442">
        <v>985104</v>
      </c>
      <c r="M28" s="443">
        <v>985415</v>
      </c>
      <c r="N28" s="412">
        <f>L28-M28</f>
        <v>-311</v>
      </c>
      <c r="O28" s="412">
        <f t="shared" si="5"/>
        <v>311000</v>
      </c>
      <c r="P28" s="412">
        <f t="shared" si="3"/>
        <v>0.311</v>
      </c>
      <c r="Q28" s="693"/>
    </row>
    <row r="29" spans="1:17" s="733" customFormat="1" ht="22.5" customHeight="1">
      <c r="A29" s="327">
        <v>16</v>
      </c>
      <c r="B29" s="392" t="s">
        <v>17</v>
      </c>
      <c r="C29" s="393">
        <v>5128460</v>
      </c>
      <c r="D29" s="152" t="s">
        <v>12</v>
      </c>
      <c r="E29" s="116" t="s">
        <v>353</v>
      </c>
      <c r="F29" s="404">
        <v>-1000</v>
      </c>
      <c r="G29" s="445">
        <v>24931</v>
      </c>
      <c r="H29" s="446">
        <v>24655</v>
      </c>
      <c r="I29" s="409">
        <f>G29-H29</f>
        <v>276</v>
      </c>
      <c r="J29" s="409">
        <f>$F29*I29</f>
        <v>-276000</v>
      </c>
      <c r="K29" s="409">
        <f>J29/1000000</f>
        <v>-0.276</v>
      </c>
      <c r="L29" s="445">
        <v>999413</v>
      </c>
      <c r="M29" s="351">
        <v>999985</v>
      </c>
      <c r="N29" s="409">
        <f>L29-M29</f>
        <v>-572</v>
      </c>
      <c r="O29" s="409">
        <f>$F29*N29</f>
        <v>572000</v>
      </c>
      <c r="P29" s="409">
        <f>O29/1000000</f>
        <v>0.572</v>
      </c>
      <c r="Q29" s="784"/>
    </row>
    <row r="30" spans="1:17" ht="17.25" customHeight="1">
      <c r="A30" s="327"/>
      <c r="B30" s="357" t="s">
        <v>169</v>
      </c>
      <c r="C30" s="393"/>
      <c r="D30" s="104"/>
      <c r="E30" s="104"/>
      <c r="F30" s="404"/>
      <c r="G30" s="616"/>
      <c r="H30" s="615"/>
      <c r="I30" s="412"/>
      <c r="J30" s="412"/>
      <c r="K30" s="412"/>
      <c r="L30" s="413"/>
      <c r="M30" s="412"/>
      <c r="N30" s="412"/>
      <c r="O30" s="412"/>
      <c r="P30" s="412"/>
      <c r="Q30" s="401"/>
    </row>
    <row r="31" spans="1:17" s="733" customFormat="1" ht="18.75" customHeight="1">
      <c r="A31" s="327">
        <v>17</v>
      </c>
      <c r="B31" s="392" t="s">
        <v>15</v>
      </c>
      <c r="C31" s="393">
        <v>4864977</v>
      </c>
      <c r="D31" s="152" t="s">
        <v>12</v>
      </c>
      <c r="E31" s="116" t="s">
        <v>353</v>
      </c>
      <c r="F31" s="404">
        <v>-1000</v>
      </c>
      <c r="G31" s="445">
        <v>1081</v>
      </c>
      <c r="H31" s="351">
        <v>786</v>
      </c>
      <c r="I31" s="409">
        <f>G31-H31</f>
        <v>295</v>
      </c>
      <c r="J31" s="409">
        <f t="shared" si="4"/>
        <v>-295000</v>
      </c>
      <c r="K31" s="409">
        <f t="shared" si="1"/>
        <v>-0.295</v>
      </c>
      <c r="L31" s="445">
        <v>999318</v>
      </c>
      <c r="M31" s="351">
        <v>999446</v>
      </c>
      <c r="N31" s="409">
        <f>L31-M31</f>
        <v>-128</v>
      </c>
      <c r="O31" s="409">
        <f t="shared" si="5"/>
        <v>128000</v>
      </c>
      <c r="P31" s="409">
        <f t="shared" si="3"/>
        <v>0.128</v>
      </c>
      <c r="Q31" s="753"/>
    </row>
    <row r="32" spans="1:17" s="733" customFormat="1" ht="22.5" customHeight="1">
      <c r="A32" s="327">
        <v>18</v>
      </c>
      <c r="B32" s="392" t="s">
        <v>16</v>
      </c>
      <c r="C32" s="393">
        <v>4864970</v>
      </c>
      <c r="D32" s="152" t="s">
        <v>12</v>
      </c>
      <c r="E32" s="116" t="s">
        <v>353</v>
      </c>
      <c r="F32" s="404">
        <v>-1000</v>
      </c>
      <c r="G32" s="445">
        <v>5356</v>
      </c>
      <c r="H32" s="351">
        <v>4748</v>
      </c>
      <c r="I32" s="409">
        <f>G32-H32</f>
        <v>608</v>
      </c>
      <c r="J32" s="409">
        <f t="shared" si="4"/>
        <v>-608000</v>
      </c>
      <c r="K32" s="409">
        <f t="shared" si="1"/>
        <v>-0.608</v>
      </c>
      <c r="L32" s="445">
        <v>135</v>
      </c>
      <c r="M32" s="351">
        <v>1626</v>
      </c>
      <c r="N32" s="409">
        <f>L32-M32</f>
        <v>-1491</v>
      </c>
      <c r="O32" s="409">
        <f t="shared" si="5"/>
        <v>1491000</v>
      </c>
      <c r="P32" s="409">
        <f t="shared" si="3"/>
        <v>1.491</v>
      </c>
      <c r="Q32" s="772"/>
    </row>
    <row r="33" spans="1:17" s="733" customFormat="1" ht="22.5" customHeight="1">
      <c r="A33" s="327">
        <v>19</v>
      </c>
      <c r="B33" s="392" t="s">
        <v>17</v>
      </c>
      <c r="C33" s="393">
        <v>4864971</v>
      </c>
      <c r="D33" s="152" t="s">
        <v>12</v>
      </c>
      <c r="E33" s="116" t="s">
        <v>353</v>
      </c>
      <c r="F33" s="404">
        <v>-1000</v>
      </c>
      <c r="G33" s="445">
        <v>22228</v>
      </c>
      <c r="H33" s="351">
        <v>21981</v>
      </c>
      <c r="I33" s="409">
        <f>G33-H33</f>
        <v>247</v>
      </c>
      <c r="J33" s="409">
        <f t="shared" si="4"/>
        <v>-247000</v>
      </c>
      <c r="K33" s="409">
        <f t="shared" si="1"/>
        <v>-0.247</v>
      </c>
      <c r="L33" s="445">
        <v>6045</v>
      </c>
      <c r="M33" s="351">
        <v>6205</v>
      </c>
      <c r="N33" s="409">
        <f>L33-M33</f>
        <v>-160</v>
      </c>
      <c r="O33" s="409">
        <f t="shared" si="5"/>
        <v>160000</v>
      </c>
      <c r="P33" s="409">
        <f t="shared" si="3"/>
        <v>0.16</v>
      </c>
      <c r="Q33" s="772"/>
    </row>
    <row r="34" spans="1:17" s="733" customFormat="1" ht="22.5" customHeight="1">
      <c r="A34" s="327">
        <v>20</v>
      </c>
      <c r="B34" s="359" t="s">
        <v>167</v>
      </c>
      <c r="C34" s="393">
        <v>4864995</v>
      </c>
      <c r="D34" s="104" t="s">
        <v>12</v>
      </c>
      <c r="E34" s="116" t="s">
        <v>353</v>
      </c>
      <c r="F34" s="404">
        <v>-1000</v>
      </c>
      <c r="G34" s="445">
        <v>2384</v>
      </c>
      <c r="H34" s="351">
        <v>1077</v>
      </c>
      <c r="I34" s="409">
        <f>G34-H34</f>
        <v>1307</v>
      </c>
      <c r="J34" s="409">
        <f t="shared" si="4"/>
        <v>-1307000</v>
      </c>
      <c r="K34" s="409">
        <f t="shared" si="1"/>
        <v>-1.307</v>
      </c>
      <c r="L34" s="445">
        <v>999782</v>
      </c>
      <c r="M34" s="351">
        <v>999924</v>
      </c>
      <c r="N34" s="409">
        <f>L34-M34</f>
        <v>-142</v>
      </c>
      <c r="O34" s="409">
        <f t="shared" si="5"/>
        <v>142000</v>
      </c>
      <c r="P34" s="409">
        <f t="shared" si="3"/>
        <v>0.142</v>
      </c>
      <c r="Q34" s="773"/>
    </row>
    <row r="35" spans="1:17" ht="17.25" customHeight="1">
      <c r="A35" s="327"/>
      <c r="B35" s="394" t="s">
        <v>170</v>
      </c>
      <c r="C35" s="393"/>
      <c r="D35" s="152"/>
      <c r="E35" s="152"/>
      <c r="F35" s="404"/>
      <c r="G35" s="616"/>
      <c r="H35" s="615"/>
      <c r="I35" s="412"/>
      <c r="J35" s="412"/>
      <c r="K35" s="412"/>
      <c r="L35" s="413"/>
      <c r="M35" s="412"/>
      <c r="N35" s="412"/>
      <c r="O35" s="412"/>
      <c r="P35" s="412"/>
      <c r="Q35" s="401"/>
    </row>
    <row r="36" spans="1:17" ht="17.25" customHeight="1">
      <c r="A36" s="327"/>
      <c r="B36" s="394" t="s">
        <v>41</v>
      </c>
      <c r="C36" s="393"/>
      <c r="D36" s="152"/>
      <c r="E36" s="152"/>
      <c r="F36" s="404"/>
      <c r="G36" s="616"/>
      <c r="H36" s="615"/>
      <c r="I36" s="412"/>
      <c r="J36" s="412"/>
      <c r="K36" s="412"/>
      <c r="L36" s="413"/>
      <c r="M36" s="412"/>
      <c r="N36" s="412"/>
      <c r="O36" s="412"/>
      <c r="P36" s="412"/>
      <c r="Q36" s="401"/>
    </row>
    <row r="37" spans="1:17" ht="22.5" customHeight="1">
      <c r="A37" s="327">
        <v>21</v>
      </c>
      <c r="B37" s="392" t="s">
        <v>171</v>
      </c>
      <c r="C37" s="393">
        <v>4864955</v>
      </c>
      <c r="D37" s="152" t="s">
        <v>12</v>
      </c>
      <c r="E37" s="116" t="s">
        <v>353</v>
      </c>
      <c r="F37" s="404">
        <v>1000</v>
      </c>
      <c r="G37" s="442">
        <v>10527</v>
      </c>
      <c r="H37" s="516">
        <v>10500</v>
      </c>
      <c r="I37" s="412">
        <f>G37-H37</f>
        <v>27</v>
      </c>
      <c r="J37" s="412">
        <f t="shared" si="4"/>
        <v>27000</v>
      </c>
      <c r="K37" s="412">
        <f t="shared" si="1"/>
        <v>0.027</v>
      </c>
      <c r="L37" s="442">
        <v>7221</v>
      </c>
      <c r="M37" s="516">
        <v>7095</v>
      </c>
      <c r="N37" s="412">
        <f>L37-M37</f>
        <v>126</v>
      </c>
      <c r="O37" s="412">
        <f t="shared" si="5"/>
        <v>126000</v>
      </c>
      <c r="P37" s="412">
        <f t="shared" si="3"/>
        <v>0.126</v>
      </c>
      <c r="Q37" s="401"/>
    </row>
    <row r="38" spans="1:17" ht="15.75" customHeight="1">
      <c r="A38" s="327"/>
      <c r="B38" s="357" t="s">
        <v>172</v>
      </c>
      <c r="C38" s="393"/>
      <c r="D38" s="104"/>
      <c r="E38" s="104"/>
      <c r="F38" s="404"/>
      <c r="G38" s="616"/>
      <c r="H38" s="615"/>
      <c r="I38" s="412"/>
      <c r="J38" s="412"/>
      <c r="K38" s="412"/>
      <c r="L38" s="413"/>
      <c r="M38" s="412"/>
      <c r="N38" s="412"/>
      <c r="O38" s="412"/>
      <c r="P38" s="412"/>
      <c r="Q38" s="401"/>
    </row>
    <row r="39" spans="1:17" s="733" customFormat="1" ht="22.5" customHeight="1">
      <c r="A39" s="327">
        <v>22</v>
      </c>
      <c r="B39" s="359" t="s">
        <v>15</v>
      </c>
      <c r="C39" s="393">
        <v>5100231</v>
      </c>
      <c r="D39" s="104" t="s">
        <v>12</v>
      </c>
      <c r="E39" s="116" t="s">
        <v>353</v>
      </c>
      <c r="F39" s="404">
        <v>-1000</v>
      </c>
      <c r="G39" s="445">
        <v>999174</v>
      </c>
      <c r="H39" s="351">
        <v>999517</v>
      </c>
      <c r="I39" s="409">
        <f>G39-H39</f>
        <v>-343</v>
      </c>
      <c r="J39" s="409">
        <f t="shared" si="4"/>
        <v>343000</v>
      </c>
      <c r="K39" s="409">
        <f t="shared" si="1"/>
        <v>0.343</v>
      </c>
      <c r="L39" s="445">
        <v>998488</v>
      </c>
      <c r="M39" s="351">
        <v>999912</v>
      </c>
      <c r="N39" s="409">
        <f>L39-M39</f>
        <v>-1424</v>
      </c>
      <c r="O39" s="409">
        <f t="shared" si="5"/>
        <v>1424000</v>
      </c>
      <c r="P39" s="409">
        <f t="shared" si="3"/>
        <v>1.424</v>
      </c>
      <c r="Q39" s="772"/>
    </row>
    <row r="40" spans="1:17" ht="22.5" customHeight="1">
      <c r="A40" s="327">
        <v>23</v>
      </c>
      <c r="B40" s="392" t="s">
        <v>16</v>
      </c>
      <c r="C40" s="393">
        <v>4864909</v>
      </c>
      <c r="D40" s="152" t="s">
        <v>12</v>
      </c>
      <c r="E40" s="116" t="s">
        <v>353</v>
      </c>
      <c r="F40" s="404">
        <v>-1000</v>
      </c>
      <c r="G40" s="442">
        <v>953334</v>
      </c>
      <c r="H40" s="443">
        <v>953575</v>
      </c>
      <c r="I40" s="412">
        <f>G40-H40</f>
        <v>-241</v>
      </c>
      <c r="J40" s="412">
        <f t="shared" si="4"/>
        <v>241000</v>
      </c>
      <c r="K40" s="412">
        <f t="shared" si="1"/>
        <v>0.241</v>
      </c>
      <c r="L40" s="442">
        <v>854844</v>
      </c>
      <c r="M40" s="443">
        <v>856996</v>
      </c>
      <c r="N40" s="412">
        <f>L40-M40</f>
        <v>-2152</v>
      </c>
      <c r="O40" s="412">
        <f t="shared" si="5"/>
        <v>2152000</v>
      </c>
      <c r="P40" s="412">
        <f t="shared" si="3"/>
        <v>2.152</v>
      </c>
      <c r="Q40" s="401"/>
    </row>
    <row r="41" spans="1:17" ht="15.75" customHeight="1">
      <c r="A41" s="327"/>
      <c r="B41" s="394" t="s">
        <v>173</v>
      </c>
      <c r="C41" s="393"/>
      <c r="D41" s="152"/>
      <c r="E41" s="152"/>
      <c r="F41" s="402"/>
      <c r="G41" s="616"/>
      <c r="H41" s="615"/>
      <c r="I41" s="412"/>
      <c r="J41" s="412"/>
      <c r="K41" s="412"/>
      <c r="L41" s="413"/>
      <c r="M41" s="412"/>
      <c r="N41" s="412"/>
      <c r="O41" s="412"/>
      <c r="P41" s="412"/>
      <c r="Q41" s="401"/>
    </row>
    <row r="42" spans="1:17" s="733" customFormat="1" ht="22.5" customHeight="1">
      <c r="A42" s="327">
        <v>24</v>
      </c>
      <c r="B42" s="392" t="s">
        <v>130</v>
      </c>
      <c r="C42" s="393">
        <v>4864964</v>
      </c>
      <c r="D42" s="152" t="s">
        <v>12</v>
      </c>
      <c r="E42" s="116" t="s">
        <v>353</v>
      </c>
      <c r="F42" s="404">
        <v>-1000</v>
      </c>
      <c r="G42" s="445">
        <v>999351</v>
      </c>
      <c r="H42" s="351">
        <v>999471</v>
      </c>
      <c r="I42" s="409">
        <f aca="true" t="shared" si="6" ref="I42:I48">G42-H42</f>
        <v>-120</v>
      </c>
      <c r="J42" s="409">
        <f t="shared" si="4"/>
        <v>120000</v>
      </c>
      <c r="K42" s="409">
        <f t="shared" si="1"/>
        <v>0.12</v>
      </c>
      <c r="L42" s="445">
        <v>970941</v>
      </c>
      <c r="M42" s="351">
        <v>971372</v>
      </c>
      <c r="N42" s="409">
        <f aca="true" t="shared" si="7" ref="N42:N48">L42-M42</f>
        <v>-431</v>
      </c>
      <c r="O42" s="409">
        <f t="shared" si="5"/>
        <v>431000</v>
      </c>
      <c r="P42" s="409">
        <f t="shared" si="3"/>
        <v>0.431</v>
      </c>
      <c r="Q42" s="772"/>
    </row>
    <row r="43" spans="1:17" s="733" customFormat="1" ht="18.75" customHeight="1">
      <c r="A43" s="327">
        <v>25</v>
      </c>
      <c r="B43" s="392" t="s">
        <v>131</v>
      </c>
      <c r="C43" s="393">
        <v>4864965</v>
      </c>
      <c r="D43" s="152" t="s">
        <v>12</v>
      </c>
      <c r="E43" s="116" t="s">
        <v>353</v>
      </c>
      <c r="F43" s="404">
        <v>-1000</v>
      </c>
      <c r="G43" s="445">
        <v>995263</v>
      </c>
      <c r="H43" s="351">
        <v>995442</v>
      </c>
      <c r="I43" s="409">
        <f t="shared" si="6"/>
        <v>-179</v>
      </c>
      <c r="J43" s="409">
        <f t="shared" si="4"/>
        <v>179000</v>
      </c>
      <c r="K43" s="409">
        <f t="shared" si="1"/>
        <v>0.179</v>
      </c>
      <c r="L43" s="445">
        <v>953883</v>
      </c>
      <c r="M43" s="351">
        <v>954351</v>
      </c>
      <c r="N43" s="409">
        <f t="shared" si="7"/>
        <v>-468</v>
      </c>
      <c r="O43" s="409">
        <f t="shared" si="5"/>
        <v>468000</v>
      </c>
      <c r="P43" s="409">
        <f t="shared" si="3"/>
        <v>0.468</v>
      </c>
      <c r="Q43" s="772"/>
    </row>
    <row r="44" spans="1:17" s="733" customFormat="1" ht="17.25" customHeight="1">
      <c r="A44" s="327">
        <v>26</v>
      </c>
      <c r="B44" s="392" t="s">
        <v>174</v>
      </c>
      <c r="C44" s="393">
        <v>4864890</v>
      </c>
      <c r="D44" s="152" t="s">
        <v>12</v>
      </c>
      <c r="E44" s="116" t="s">
        <v>353</v>
      </c>
      <c r="F44" s="404">
        <v>-1000</v>
      </c>
      <c r="G44" s="445">
        <v>995596</v>
      </c>
      <c r="H44" s="446">
        <v>995596</v>
      </c>
      <c r="I44" s="409">
        <f t="shared" si="6"/>
        <v>0</v>
      </c>
      <c r="J44" s="409">
        <f t="shared" si="4"/>
        <v>0</v>
      </c>
      <c r="K44" s="409">
        <f t="shared" si="1"/>
        <v>0</v>
      </c>
      <c r="L44" s="445">
        <v>956880</v>
      </c>
      <c r="M44" s="446">
        <v>956880</v>
      </c>
      <c r="N44" s="409">
        <f t="shared" si="7"/>
        <v>0</v>
      </c>
      <c r="O44" s="409">
        <f t="shared" si="5"/>
        <v>0</v>
      </c>
      <c r="P44" s="409">
        <f t="shared" si="3"/>
        <v>0</v>
      </c>
      <c r="Q44" s="772"/>
    </row>
    <row r="45" spans="1:17" s="733" customFormat="1" ht="22.5" customHeight="1">
      <c r="A45" s="327">
        <v>27</v>
      </c>
      <c r="B45" s="359" t="s">
        <v>175</v>
      </c>
      <c r="C45" s="393">
        <v>4864933</v>
      </c>
      <c r="D45" s="104" t="s">
        <v>12</v>
      </c>
      <c r="E45" s="116" t="s">
        <v>353</v>
      </c>
      <c r="F45" s="404">
        <v>-1000</v>
      </c>
      <c r="G45" s="445">
        <v>8198</v>
      </c>
      <c r="H45" s="446">
        <v>8352</v>
      </c>
      <c r="I45" s="409">
        <f t="shared" si="6"/>
        <v>-154</v>
      </c>
      <c r="J45" s="409">
        <f t="shared" si="4"/>
        <v>154000</v>
      </c>
      <c r="K45" s="409">
        <f t="shared" si="1"/>
        <v>0.154</v>
      </c>
      <c r="L45" s="445">
        <v>40584</v>
      </c>
      <c r="M45" s="446">
        <v>40992</v>
      </c>
      <c r="N45" s="409">
        <f t="shared" si="7"/>
        <v>-408</v>
      </c>
      <c r="O45" s="409">
        <f t="shared" si="5"/>
        <v>408000</v>
      </c>
      <c r="P45" s="409">
        <f t="shared" si="3"/>
        <v>0.408</v>
      </c>
      <c r="Q45" s="772"/>
    </row>
    <row r="46" spans="1:17" s="733" customFormat="1" ht="17.25" customHeight="1">
      <c r="A46" s="327">
        <v>28</v>
      </c>
      <c r="B46" s="392" t="s">
        <v>176</v>
      </c>
      <c r="C46" s="393">
        <v>4864906</v>
      </c>
      <c r="D46" s="152" t="s">
        <v>12</v>
      </c>
      <c r="E46" s="116" t="s">
        <v>353</v>
      </c>
      <c r="F46" s="404">
        <v>-1000</v>
      </c>
      <c r="G46" s="445">
        <v>998404</v>
      </c>
      <c r="H46" s="446">
        <v>998461</v>
      </c>
      <c r="I46" s="409">
        <f t="shared" si="6"/>
        <v>-57</v>
      </c>
      <c r="J46" s="409">
        <f t="shared" si="4"/>
        <v>57000</v>
      </c>
      <c r="K46" s="409">
        <f t="shared" si="1"/>
        <v>0.057</v>
      </c>
      <c r="L46" s="445">
        <v>889678</v>
      </c>
      <c r="M46" s="446">
        <v>889779</v>
      </c>
      <c r="N46" s="409">
        <f t="shared" si="7"/>
        <v>-101</v>
      </c>
      <c r="O46" s="409">
        <f t="shared" si="5"/>
        <v>101000</v>
      </c>
      <c r="P46" s="409">
        <f t="shared" si="3"/>
        <v>0.101</v>
      </c>
      <c r="Q46" s="772" t="s">
        <v>425</v>
      </c>
    </row>
    <row r="47" spans="1:17" s="733" customFormat="1" ht="22.5" customHeight="1">
      <c r="A47" s="327"/>
      <c r="B47" s="392"/>
      <c r="C47" s="393"/>
      <c r="D47" s="152"/>
      <c r="E47" s="116"/>
      <c r="F47" s="404"/>
      <c r="G47" s="445"/>
      <c r="H47" s="446"/>
      <c r="I47" s="409"/>
      <c r="J47" s="409"/>
      <c r="K47" s="409">
        <v>0.036</v>
      </c>
      <c r="L47" s="445"/>
      <c r="M47" s="446"/>
      <c r="N47" s="409"/>
      <c r="O47" s="409"/>
      <c r="P47" s="409">
        <v>0.063</v>
      </c>
      <c r="Q47" s="772" t="s">
        <v>430</v>
      </c>
    </row>
    <row r="48" spans="1:17" s="733" customFormat="1" ht="22.5" customHeight="1" thickBot="1">
      <c r="A48" s="327">
        <v>29</v>
      </c>
      <c r="B48" s="392" t="s">
        <v>177</v>
      </c>
      <c r="C48" s="393">
        <v>4864907</v>
      </c>
      <c r="D48" s="152" t="s">
        <v>12</v>
      </c>
      <c r="E48" s="116" t="s">
        <v>353</v>
      </c>
      <c r="F48" s="774">
        <v>-1000</v>
      </c>
      <c r="G48" s="445">
        <v>997065</v>
      </c>
      <c r="H48" s="775">
        <v>997120</v>
      </c>
      <c r="I48" s="409">
        <f t="shared" si="6"/>
        <v>-55</v>
      </c>
      <c r="J48" s="409">
        <f t="shared" si="4"/>
        <v>55000</v>
      </c>
      <c r="K48" s="409">
        <f t="shared" si="1"/>
        <v>0.055</v>
      </c>
      <c r="L48" s="445">
        <v>868679</v>
      </c>
      <c r="M48" s="775">
        <v>869010</v>
      </c>
      <c r="N48" s="409">
        <f t="shared" si="7"/>
        <v>-331</v>
      </c>
      <c r="O48" s="409">
        <f t="shared" si="5"/>
        <v>331000</v>
      </c>
      <c r="P48" s="409">
        <f t="shared" si="3"/>
        <v>0.331</v>
      </c>
      <c r="Q48" s="772"/>
    </row>
    <row r="49" spans="1:17" ht="18" customHeight="1" thickTop="1">
      <c r="A49" s="356"/>
      <c r="B49" s="395"/>
      <c r="C49" s="396"/>
      <c r="D49" s="312"/>
      <c r="E49" s="313"/>
      <c r="F49" s="404"/>
      <c r="G49" s="617"/>
      <c r="H49" s="620"/>
      <c r="I49" s="418"/>
      <c r="J49" s="418"/>
      <c r="K49" s="418"/>
      <c r="L49" s="418"/>
      <c r="M49" s="409"/>
      <c r="N49" s="418"/>
      <c r="O49" s="418"/>
      <c r="P49" s="418"/>
      <c r="Q49" s="25"/>
    </row>
    <row r="50" spans="1:17" ht="18" customHeight="1" thickBot="1">
      <c r="A50" s="530" t="s">
        <v>342</v>
      </c>
      <c r="B50" s="397"/>
      <c r="C50" s="398"/>
      <c r="D50" s="314"/>
      <c r="E50" s="315"/>
      <c r="F50" s="404"/>
      <c r="G50" s="618"/>
      <c r="H50" s="619"/>
      <c r="I50" s="422"/>
      <c r="J50" s="422"/>
      <c r="K50" s="422"/>
      <c r="L50" s="422"/>
      <c r="M50" s="423"/>
      <c r="N50" s="422"/>
      <c r="O50" s="422"/>
      <c r="P50" s="539" t="str">
        <f>NDPL!$Q$1</f>
        <v>MAY-2014</v>
      </c>
      <c r="Q50" s="539"/>
    </row>
    <row r="51" spans="1:17" ht="21" customHeight="1" thickTop="1">
      <c r="A51" s="354"/>
      <c r="B51" s="357" t="s">
        <v>178</v>
      </c>
      <c r="C51" s="393"/>
      <c r="D51" s="104"/>
      <c r="E51" s="104"/>
      <c r="F51" s="578"/>
      <c r="G51" s="616"/>
      <c r="H51" s="615"/>
      <c r="I51" s="412"/>
      <c r="J51" s="412"/>
      <c r="K51" s="412"/>
      <c r="L51" s="413"/>
      <c r="M51" s="412"/>
      <c r="N51" s="412"/>
      <c r="O51" s="412"/>
      <c r="P51" s="412"/>
      <c r="Q51" s="181"/>
    </row>
    <row r="52" spans="1:17" ht="21" customHeight="1">
      <c r="A52" s="327">
        <v>30</v>
      </c>
      <c r="B52" s="392" t="s">
        <v>15</v>
      </c>
      <c r="C52" s="393">
        <v>4864988</v>
      </c>
      <c r="D52" s="152" t="s">
        <v>12</v>
      </c>
      <c r="E52" s="116" t="s">
        <v>353</v>
      </c>
      <c r="F52" s="404">
        <v>-1000</v>
      </c>
      <c r="G52" s="442">
        <v>995622</v>
      </c>
      <c r="H52" s="516">
        <v>995520</v>
      </c>
      <c r="I52" s="412">
        <f>G52-H52</f>
        <v>102</v>
      </c>
      <c r="J52" s="412">
        <f t="shared" si="4"/>
        <v>-102000</v>
      </c>
      <c r="K52" s="412">
        <f t="shared" si="1"/>
        <v>-0.102</v>
      </c>
      <c r="L52" s="442">
        <v>972456</v>
      </c>
      <c r="M52" s="516">
        <v>972396</v>
      </c>
      <c r="N52" s="412">
        <f>L52-M52</f>
        <v>60</v>
      </c>
      <c r="O52" s="412">
        <f t="shared" si="5"/>
        <v>-60000</v>
      </c>
      <c r="P52" s="412">
        <f t="shared" si="3"/>
        <v>-0.06</v>
      </c>
      <c r="Q52" s="181"/>
    </row>
    <row r="53" spans="1:17" ht="21" customHeight="1">
      <c r="A53" s="327">
        <v>31</v>
      </c>
      <c r="B53" s="392" t="s">
        <v>16</v>
      </c>
      <c r="C53" s="393">
        <v>4864989</v>
      </c>
      <c r="D53" s="152" t="s">
        <v>12</v>
      </c>
      <c r="E53" s="116" t="s">
        <v>353</v>
      </c>
      <c r="F53" s="404">
        <v>-1000</v>
      </c>
      <c r="G53" s="442">
        <v>997457</v>
      </c>
      <c r="H53" s="516">
        <v>997417</v>
      </c>
      <c r="I53" s="412">
        <f>G53-H53</f>
        <v>40</v>
      </c>
      <c r="J53" s="412">
        <f t="shared" si="4"/>
        <v>-40000</v>
      </c>
      <c r="K53" s="412">
        <f t="shared" si="1"/>
        <v>-0.04</v>
      </c>
      <c r="L53" s="442">
        <v>988625</v>
      </c>
      <c r="M53" s="516">
        <v>988229</v>
      </c>
      <c r="N53" s="412">
        <f>L53-M53</f>
        <v>396</v>
      </c>
      <c r="O53" s="412">
        <f t="shared" si="5"/>
        <v>-396000</v>
      </c>
      <c r="P53" s="412">
        <f t="shared" si="3"/>
        <v>-0.396</v>
      </c>
      <c r="Q53" s="181"/>
    </row>
    <row r="54" spans="1:17" ht="21" customHeight="1">
      <c r="A54" s="327">
        <v>32</v>
      </c>
      <c r="B54" s="392" t="s">
        <v>17</v>
      </c>
      <c r="C54" s="393">
        <v>4864979</v>
      </c>
      <c r="D54" s="152" t="s">
        <v>12</v>
      </c>
      <c r="E54" s="116" t="s">
        <v>353</v>
      </c>
      <c r="F54" s="404">
        <v>-2000</v>
      </c>
      <c r="G54" s="442">
        <v>996885</v>
      </c>
      <c r="H54" s="516">
        <v>996840</v>
      </c>
      <c r="I54" s="412">
        <f>G54-H54</f>
        <v>45</v>
      </c>
      <c r="J54" s="412">
        <f t="shared" si="4"/>
        <v>-90000</v>
      </c>
      <c r="K54" s="412">
        <f t="shared" si="1"/>
        <v>-0.09</v>
      </c>
      <c r="L54" s="442">
        <v>970005</v>
      </c>
      <c r="M54" s="516">
        <v>970067</v>
      </c>
      <c r="N54" s="412">
        <f>L54-M54</f>
        <v>-62</v>
      </c>
      <c r="O54" s="412">
        <f t="shared" si="5"/>
        <v>124000</v>
      </c>
      <c r="P54" s="412">
        <f t="shared" si="3"/>
        <v>0.124</v>
      </c>
      <c r="Q54" s="579"/>
    </row>
    <row r="55" spans="1:17" ht="21" customHeight="1">
      <c r="A55" s="327"/>
      <c r="B55" s="394" t="s">
        <v>179</v>
      </c>
      <c r="C55" s="393"/>
      <c r="D55" s="152"/>
      <c r="E55" s="152"/>
      <c r="F55" s="404"/>
      <c r="G55" s="616"/>
      <c r="H55" s="615"/>
      <c r="I55" s="412"/>
      <c r="J55" s="412"/>
      <c r="K55" s="412"/>
      <c r="L55" s="413"/>
      <c r="M55" s="412"/>
      <c r="N55" s="412"/>
      <c r="O55" s="412"/>
      <c r="P55" s="412"/>
      <c r="Q55" s="181"/>
    </row>
    <row r="56" spans="1:17" ht="21" customHeight="1">
      <c r="A56" s="327">
        <v>33</v>
      </c>
      <c r="B56" s="392" t="s">
        <v>15</v>
      </c>
      <c r="C56" s="393">
        <v>4864966</v>
      </c>
      <c r="D56" s="152" t="s">
        <v>12</v>
      </c>
      <c r="E56" s="116" t="s">
        <v>353</v>
      </c>
      <c r="F56" s="404">
        <v>-1000</v>
      </c>
      <c r="G56" s="442">
        <v>994992</v>
      </c>
      <c r="H56" s="516">
        <v>995038</v>
      </c>
      <c r="I56" s="412">
        <f>G56-H56</f>
        <v>-46</v>
      </c>
      <c r="J56" s="412">
        <f t="shared" si="4"/>
        <v>46000</v>
      </c>
      <c r="K56" s="412">
        <f t="shared" si="1"/>
        <v>0.046</v>
      </c>
      <c r="L56" s="442">
        <v>914349</v>
      </c>
      <c r="M56" s="516">
        <v>914861</v>
      </c>
      <c r="N56" s="412">
        <f>L56-M56</f>
        <v>-512</v>
      </c>
      <c r="O56" s="412">
        <f t="shared" si="5"/>
        <v>512000</v>
      </c>
      <c r="P56" s="412">
        <f t="shared" si="3"/>
        <v>0.512</v>
      </c>
      <c r="Q56" s="181"/>
    </row>
    <row r="57" spans="1:17" ht="21" customHeight="1">
      <c r="A57" s="327">
        <v>34</v>
      </c>
      <c r="B57" s="392" t="s">
        <v>16</v>
      </c>
      <c r="C57" s="393">
        <v>4864967</v>
      </c>
      <c r="D57" s="152" t="s">
        <v>12</v>
      </c>
      <c r="E57" s="116" t="s">
        <v>353</v>
      </c>
      <c r="F57" s="404">
        <v>-1000</v>
      </c>
      <c r="G57" s="442">
        <v>995070</v>
      </c>
      <c r="H57" s="516">
        <v>995070</v>
      </c>
      <c r="I57" s="412">
        <f>G57-H57</f>
        <v>0</v>
      </c>
      <c r="J57" s="412">
        <f t="shared" si="4"/>
        <v>0</v>
      </c>
      <c r="K57" s="412">
        <f t="shared" si="1"/>
        <v>0</v>
      </c>
      <c r="L57" s="442">
        <v>927980</v>
      </c>
      <c r="M57" s="516">
        <v>927980</v>
      </c>
      <c r="N57" s="412">
        <f>L57-M57</f>
        <v>0</v>
      </c>
      <c r="O57" s="412">
        <f t="shared" si="5"/>
        <v>0</v>
      </c>
      <c r="P57" s="412">
        <f t="shared" si="3"/>
        <v>0</v>
      </c>
      <c r="Q57" s="181"/>
    </row>
    <row r="58" spans="1:17" ht="21" customHeight="1">
      <c r="A58" s="327">
        <v>35</v>
      </c>
      <c r="B58" s="392" t="s">
        <v>17</v>
      </c>
      <c r="C58" s="393">
        <v>4865000</v>
      </c>
      <c r="D58" s="152" t="s">
        <v>12</v>
      </c>
      <c r="E58" s="116" t="s">
        <v>353</v>
      </c>
      <c r="F58" s="404">
        <v>-1000</v>
      </c>
      <c r="G58" s="442">
        <v>998567</v>
      </c>
      <c r="H58" s="516">
        <v>998611</v>
      </c>
      <c r="I58" s="412">
        <f>G58-H58</f>
        <v>-44</v>
      </c>
      <c r="J58" s="412">
        <f t="shared" si="4"/>
        <v>44000</v>
      </c>
      <c r="K58" s="412">
        <f t="shared" si="1"/>
        <v>0.044</v>
      </c>
      <c r="L58" s="442">
        <v>999134</v>
      </c>
      <c r="M58" s="516">
        <v>999814</v>
      </c>
      <c r="N58" s="412">
        <f>L58-M58</f>
        <v>-680</v>
      </c>
      <c r="O58" s="412">
        <f t="shared" si="5"/>
        <v>680000</v>
      </c>
      <c r="P58" s="412">
        <f t="shared" si="3"/>
        <v>0.68</v>
      </c>
      <c r="Q58" s="556"/>
    </row>
    <row r="59" spans="1:17" s="733" customFormat="1" ht="21" customHeight="1">
      <c r="A59" s="327">
        <v>36</v>
      </c>
      <c r="B59" s="392" t="s">
        <v>167</v>
      </c>
      <c r="C59" s="393">
        <v>5128468</v>
      </c>
      <c r="D59" s="152" t="s">
        <v>12</v>
      </c>
      <c r="E59" s="116" t="s">
        <v>353</v>
      </c>
      <c r="F59" s="404">
        <v>-1000</v>
      </c>
      <c r="G59" s="445">
        <v>989801</v>
      </c>
      <c r="H59" s="351">
        <v>989932</v>
      </c>
      <c r="I59" s="409">
        <f>G59-H59</f>
        <v>-131</v>
      </c>
      <c r="J59" s="409">
        <f>$F59*I59</f>
        <v>131000</v>
      </c>
      <c r="K59" s="409">
        <f>J59/1000000</f>
        <v>0.131</v>
      </c>
      <c r="L59" s="445">
        <v>997572</v>
      </c>
      <c r="M59" s="446">
        <v>999670</v>
      </c>
      <c r="N59" s="409">
        <f>L59-M59</f>
        <v>-2098</v>
      </c>
      <c r="O59" s="409">
        <f>$F59*N59</f>
        <v>2098000</v>
      </c>
      <c r="P59" s="409">
        <f>O59/1000000</f>
        <v>2.098</v>
      </c>
      <c r="Q59" s="773"/>
    </row>
    <row r="60" spans="1:17" ht="21" customHeight="1">
      <c r="A60" s="327"/>
      <c r="B60" s="394" t="s">
        <v>121</v>
      </c>
      <c r="C60" s="393"/>
      <c r="D60" s="152"/>
      <c r="E60" s="116"/>
      <c r="F60" s="402"/>
      <c r="G60" s="616"/>
      <c r="H60" s="620"/>
      <c r="I60" s="412"/>
      <c r="J60" s="412"/>
      <c r="K60" s="412"/>
      <c r="L60" s="413"/>
      <c r="M60" s="409"/>
      <c r="N60" s="412"/>
      <c r="O60" s="412"/>
      <c r="P60" s="412"/>
      <c r="Q60" s="181"/>
    </row>
    <row r="61" spans="1:17" ht="21" customHeight="1">
      <c r="A61" s="327">
        <v>37</v>
      </c>
      <c r="B61" s="392" t="s">
        <v>375</v>
      </c>
      <c r="C61" s="393">
        <v>4864827</v>
      </c>
      <c r="D61" s="152" t="s">
        <v>12</v>
      </c>
      <c r="E61" s="116" t="s">
        <v>353</v>
      </c>
      <c r="F61" s="402">
        <v>-666.666</v>
      </c>
      <c r="G61" s="442">
        <v>977676</v>
      </c>
      <c r="H61" s="443">
        <v>978022</v>
      </c>
      <c r="I61" s="412">
        <f>G61-H61</f>
        <v>-346</v>
      </c>
      <c r="J61" s="412">
        <f t="shared" si="4"/>
        <v>230666.43600000002</v>
      </c>
      <c r="K61" s="412">
        <f t="shared" si="1"/>
        <v>0.230666436</v>
      </c>
      <c r="L61" s="442">
        <v>983985</v>
      </c>
      <c r="M61" s="443">
        <v>984337</v>
      </c>
      <c r="N61" s="412">
        <f>L61-M61</f>
        <v>-352</v>
      </c>
      <c r="O61" s="412">
        <f t="shared" si="5"/>
        <v>234666.43200000003</v>
      </c>
      <c r="P61" s="412">
        <f t="shared" si="3"/>
        <v>0.23466643200000004</v>
      </c>
      <c r="Q61" s="580"/>
    </row>
    <row r="62" spans="1:17" ht="21" customHeight="1">
      <c r="A62" s="327">
        <v>38</v>
      </c>
      <c r="B62" s="392" t="s">
        <v>181</v>
      </c>
      <c r="C62" s="393">
        <v>4864828</v>
      </c>
      <c r="D62" s="152" t="s">
        <v>12</v>
      </c>
      <c r="E62" s="116" t="s">
        <v>353</v>
      </c>
      <c r="F62" s="402">
        <v>-666.666</v>
      </c>
      <c r="G62" s="442">
        <v>975373</v>
      </c>
      <c r="H62" s="443">
        <v>976553</v>
      </c>
      <c r="I62" s="412">
        <f>G62-H62</f>
        <v>-1180</v>
      </c>
      <c r="J62" s="412">
        <f t="shared" si="4"/>
        <v>786665.8800000001</v>
      </c>
      <c r="K62" s="412">
        <f t="shared" si="1"/>
        <v>0.7866658800000002</v>
      </c>
      <c r="L62" s="442">
        <v>971752</v>
      </c>
      <c r="M62" s="443">
        <v>971784</v>
      </c>
      <c r="N62" s="412">
        <f>L62-M62</f>
        <v>-32</v>
      </c>
      <c r="O62" s="412">
        <f t="shared" si="5"/>
        <v>21333.312</v>
      </c>
      <c r="P62" s="412">
        <f t="shared" si="3"/>
        <v>0.021333312</v>
      </c>
      <c r="Q62" s="181"/>
    </row>
    <row r="63" spans="1:17" ht="22.5" customHeight="1">
      <c r="A63" s="327"/>
      <c r="B63" s="394" t="s">
        <v>377</v>
      </c>
      <c r="C63" s="393"/>
      <c r="D63" s="152"/>
      <c r="E63" s="116"/>
      <c r="F63" s="402"/>
      <c r="G63" s="616"/>
      <c r="H63" s="620"/>
      <c r="I63" s="412"/>
      <c r="J63" s="412"/>
      <c r="K63" s="412"/>
      <c r="L63" s="416"/>
      <c r="M63" s="409"/>
      <c r="N63" s="412"/>
      <c r="O63" s="412"/>
      <c r="P63" s="412"/>
      <c r="Q63" s="181"/>
    </row>
    <row r="64" spans="1:17" ht="21" customHeight="1">
      <c r="A64" s="327">
        <v>39</v>
      </c>
      <c r="B64" s="392" t="s">
        <v>375</v>
      </c>
      <c r="C64" s="393">
        <v>4865024</v>
      </c>
      <c r="D64" s="152" t="s">
        <v>12</v>
      </c>
      <c r="E64" s="116" t="s">
        <v>353</v>
      </c>
      <c r="F64" s="585">
        <v>-2000</v>
      </c>
      <c r="G64" s="442">
        <v>2287</v>
      </c>
      <c r="H64" s="516">
        <v>2274</v>
      </c>
      <c r="I64" s="412">
        <f>G64-H64</f>
        <v>13</v>
      </c>
      <c r="J64" s="412">
        <f t="shared" si="4"/>
        <v>-26000</v>
      </c>
      <c r="K64" s="412">
        <f t="shared" si="1"/>
        <v>-0.026</v>
      </c>
      <c r="L64" s="442">
        <v>1568</v>
      </c>
      <c r="M64" s="516">
        <v>1524</v>
      </c>
      <c r="N64" s="412">
        <f>L64-M64</f>
        <v>44</v>
      </c>
      <c r="O64" s="412">
        <f t="shared" si="5"/>
        <v>-88000</v>
      </c>
      <c r="P64" s="412">
        <f t="shared" si="3"/>
        <v>-0.088</v>
      </c>
      <c r="Q64" s="181"/>
    </row>
    <row r="65" spans="1:17" ht="21" customHeight="1">
      <c r="A65" s="327">
        <v>40</v>
      </c>
      <c r="B65" s="392" t="s">
        <v>181</v>
      </c>
      <c r="C65" s="393">
        <v>4864920</v>
      </c>
      <c r="D65" s="152" t="s">
        <v>12</v>
      </c>
      <c r="E65" s="116" t="s">
        <v>353</v>
      </c>
      <c r="F65" s="585">
        <v>-2000</v>
      </c>
      <c r="G65" s="442">
        <v>999289</v>
      </c>
      <c r="H65" s="443">
        <v>999270</v>
      </c>
      <c r="I65" s="412">
        <f>G65-H65</f>
        <v>19</v>
      </c>
      <c r="J65" s="412">
        <f t="shared" si="4"/>
        <v>-38000</v>
      </c>
      <c r="K65" s="412">
        <f t="shared" si="1"/>
        <v>-0.038</v>
      </c>
      <c r="L65" s="442">
        <v>699</v>
      </c>
      <c r="M65" s="443">
        <v>664</v>
      </c>
      <c r="N65" s="412">
        <f>L65-M65</f>
        <v>35</v>
      </c>
      <c r="O65" s="412">
        <f t="shared" si="5"/>
        <v>-70000</v>
      </c>
      <c r="P65" s="412">
        <f t="shared" si="3"/>
        <v>-0.07</v>
      </c>
      <c r="Q65" s="181"/>
    </row>
    <row r="66" spans="1:17" ht="21" customHeight="1">
      <c r="A66" s="327"/>
      <c r="B66" s="696" t="s">
        <v>383</v>
      </c>
      <c r="C66" s="393"/>
      <c r="D66" s="152"/>
      <c r="E66" s="116"/>
      <c r="F66" s="585"/>
      <c r="G66" s="442"/>
      <c r="H66" s="443"/>
      <c r="I66" s="412"/>
      <c r="J66" s="412"/>
      <c r="K66" s="412"/>
      <c r="L66" s="442"/>
      <c r="M66" s="443"/>
      <c r="N66" s="412"/>
      <c r="O66" s="412"/>
      <c r="P66" s="412"/>
      <c r="Q66" s="181"/>
    </row>
    <row r="67" spans="1:17" s="733" customFormat="1" ht="21" customHeight="1">
      <c r="A67" s="327">
        <v>41</v>
      </c>
      <c r="B67" s="392" t="s">
        <v>375</v>
      </c>
      <c r="C67" s="393">
        <v>5128414</v>
      </c>
      <c r="D67" s="152" t="s">
        <v>12</v>
      </c>
      <c r="E67" s="116" t="s">
        <v>353</v>
      </c>
      <c r="F67" s="585">
        <v>-1000</v>
      </c>
      <c r="G67" s="445">
        <v>939204</v>
      </c>
      <c r="H67" s="351">
        <v>939362</v>
      </c>
      <c r="I67" s="409">
        <f>G67-H67</f>
        <v>-158</v>
      </c>
      <c r="J67" s="409">
        <f t="shared" si="4"/>
        <v>158000</v>
      </c>
      <c r="K67" s="409">
        <f t="shared" si="1"/>
        <v>0.158</v>
      </c>
      <c r="L67" s="445">
        <v>995000</v>
      </c>
      <c r="M67" s="351">
        <v>995645</v>
      </c>
      <c r="N67" s="409">
        <f>L67-M67</f>
        <v>-645</v>
      </c>
      <c r="O67" s="409">
        <f t="shared" si="5"/>
        <v>645000</v>
      </c>
      <c r="P67" s="409">
        <f t="shared" si="3"/>
        <v>0.645</v>
      </c>
      <c r="Q67" s="786"/>
    </row>
    <row r="68" spans="1:17" ht="21" customHeight="1">
      <c r="A68" s="327">
        <v>42</v>
      </c>
      <c r="B68" s="392" t="s">
        <v>181</v>
      </c>
      <c r="C68" s="393">
        <v>5128416</v>
      </c>
      <c r="D68" s="152" t="s">
        <v>12</v>
      </c>
      <c r="E68" s="116" t="s">
        <v>353</v>
      </c>
      <c r="F68" s="585">
        <v>-1000</v>
      </c>
      <c r="G68" s="442">
        <v>949660</v>
      </c>
      <c r="H68" s="351">
        <v>949831</v>
      </c>
      <c r="I68" s="412">
        <f>G68-H68</f>
        <v>-171</v>
      </c>
      <c r="J68" s="412">
        <f t="shared" si="4"/>
        <v>171000</v>
      </c>
      <c r="K68" s="412">
        <f t="shared" si="1"/>
        <v>0.171</v>
      </c>
      <c r="L68" s="442">
        <v>995122</v>
      </c>
      <c r="M68" s="351">
        <v>995830</v>
      </c>
      <c r="N68" s="412">
        <f>L68-M68</f>
        <v>-708</v>
      </c>
      <c r="O68" s="412">
        <f t="shared" si="5"/>
        <v>708000</v>
      </c>
      <c r="P68" s="412">
        <f t="shared" si="3"/>
        <v>0.708</v>
      </c>
      <c r="Q68" s="181"/>
    </row>
    <row r="69" spans="1:17" ht="21" customHeight="1">
      <c r="A69" s="327"/>
      <c r="B69" s="696" t="s">
        <v>392</v>
      </c>
      <c r="C69" s="393"/>
      <c r="D69" s="152"/>
      <c r="E69" s="116"/>
      <c r="F69" s="585"/>
      <c r="G69" s="442"/>
      <c r="H69" s="443"/>
      <c r="I69" s="412"/>
      <c r="J69" s="412"/>
      <c r="K69" s="412"/>
      <c r="L69" s="442"/>
      <c r="M69" s="443"/>
      <c r="N69" s="412"/>
      <c r="O69" s="412"/>
      <c r="P69" s="412"/>
      <c r="Q69" s="181"/>
    </row>
    <row r="70" spans="1:17" s="733" customFormat="1" ht="21" customHeight="1">
      <c r="A70" s="327">
        <v>43</v>
      </c>
      <c r="B70" s="392" t="s">
        <v>393</v>
      </c>
      <c r="C70" s="393">
        <v>5100228</v>
      </c>
      <c r="D70" s="152" t="s">
        <v>12</v>
      </c>
      <c r="E70" s="116" t="s">
        <v>353</v>
      </c>
      <c r="F70" s="585">
        <v>800</v>
      </c>
      <c r="G70" s="445">
        <v>994033</v>
      </c>
      <c r="H70" s="351">
        <v>994033</v>
      </c>
      <c r="I70" s="409">
        <f>G70-H70</f>
        <v>0</v>
      </c>
      <c r="J70" s="409">
        <f t="shared" si="4"/>
        <v>0</v>
      </c>
      <c r="K70" s="409">
        <f t="shared" si="1"/>
        <v>0</v>
      </c>
      <c r="L70" s="445">
        <v>1447</v>
      </c>
      <c r="M70" s="351">
        <v>1447</v>
      </c>
      <c r="N70" s="409">
        <f>L70-M70</f>
        <v>0</v>
      </c>
      <c r="O70" s="409">
        <f t="shared" si="5"/>
        <v>0</v>
      </c>
      <c r="P70" s="409">
        <f t="shared" si="3"/>
        <v>0</v>
      </c>
      <c r="Q70" s="743"/>
    </row>
    <row r="71" spans="1:17" ht="21" customHeight="1">
      <c r="A71" s="327">
        <v>44</v>
      </c>
      <c r="B71" s="482" t="s">
        <v>394</v>
      </c>
      <c r="C71" s="393">
        <v>5128441</v>
      </c>
      <c r="D71" s="152" t="s">
        <v>12</v>
      </c>
      <c r="E71" s="116" t="s">
        <v>353</v>
      </c>
      <c r="F71" s="585">
        <v>800</v>
      </c>
      <c r="G71" s="442">
        <v>25228</v>
      </c>
      <c r="H71" s="443">
        <v>24563</v>
      </c>
      <c r="I71" s="412">
        <f>G71-H71</f>
        <v>665</v>
      </c>
      <c r="J71" s="412">
        <f t="shared" si="4"/>
        <v>532000</v>
      </c>
      <c r="K71" s="412">
        <f t="shared" si="1"/>
        <v>0.532</v>
      </c>
      <c r="L71" s="442">
        <v>1104</v>
      </c>
      <c r="M71" s="443">
        <v>1045</v>
      </c>
      <c r="N71" s="412">
        <f>L71-M71</f>
        <v>59</v>
      </c>
      <c r="O71" s="412">
        <f t="shared" si="5"/>
        <v>47200</v>
      </c>
      <c r="P71" s="412">
        <f t="shared" si="3"/>
        <v>0.0472</v>
      </c>
      <c r="Q71" s="181"/>
    </row>
    <row r="72" spans="1:17" ht="21" customHeight="1">
      <c r="A72" s="327">
        <v>45</v>
      </c>
      <c r="B72" s="392" t="s">
        <v>369</v>
      </c>
      <c r="C72" s="393">
        <v>5128443</v>
      </c>
      <c r="D72" s="152" t="s">
        <v>12</v>
      </c>
      <c r="E72" s="116" t="s">
        <v>353</v>
      </c>
      <c r="F72" s="585">
        <v>800</v>
      </c>
      <c r="G72" s="442">
        <v>932415</v>
      </c>
      <c r="H72" s="443">
        <v>934265</v>
      </c>
      <c r="I72" s="412">
        <f>G72-H72</f>
        <v>-1850</v>
      </c>
      <c r="J72" s="412">
        <f t="shared" si="4"/>
        <v>-1480000</v>
      </c>
      <c r="K72" s="412">
        <f t="shared" si="1"/>
        <v>-1.48</v>
      </c>
      <c r="L72" s="442">
        <v>999692</v>
      </c>
      <c r="M72" s="443">
        <v>999692</v>
      </c>
      <c r="N72" s="412">
        <f>L72-M72</f>
        <v>0</v>
      </c>
      <c r="O72" s="412">
        <f t="shared" si="5"/>
        <v>0</v>
      </c>
      <c r="P72" s="412">
        <f t="shared" si="3"/>
        <v>0</v>
      </c>
      <c r="Q72" s="181"/>
    </row>
    <row r="73" spans="1:17" ht="21" customHeight="1">
      <c r="A73" s="327">
        <v>46</v>
      </c>
      <c r="B73" s="392" t="s">
        <v>397</v>
      </c>
      <c r="C73" s="393">
        <v>5128407</v>
      </c>
      <c r="D73" s="152" t="s">
        <v>12</v>
      </c>
      <c r="E73" s="116" t="s">
        <v>353</v>
      </c>
      <c r="F73" s="585">
        <v>-2000</v>
      </c>
      <c r="G73" s="442">
        <v>999423</v>
      </c>
      <c r="H73" s="351">
        <v>999423</v>
      </c>
      <c r="I73" s="412">
        <f>G73-H73</f>
        <v>0</v>
      </c>
      <c r="J73" s="412">
        <f t="shared" si="4"/>
        <v>0</v>
      </c>
      <c r="K73" s="412">
        <f t="shared" si="1"/>
        <v>0</v>
      </c>
      <c r="L73" s="442">
        <v>999980</v>
      </c>
      <c r="M73" s="351">
        <v>999980</v>
      </c>
      <c r="N73" s="412">
        <f>L73-M73</f>
        <v>0</v>
      </c>
      <c r="O73" s="412">
        <f t="shared" si="5"/>
        <v>0</v>
      </c>
      <c r="P73" s="412">
        <f t="shared" si="3"/>
        <v>0</v>
      </c>
      <c r="Q73" s="181"/>
    </row>
    <row r="74" spans="1:17" ht="21" customHeight="1">
      <c r="A74" s="327"/>
      <c r="B74" s="357" t="s">
        <v>107</v>
      </c>
      <c r="C74" s="393"/>
      <c r="D74" s="104"/>
      <c r="E74" s="104"/>
      <c r="F74" s="402"/>
      <c r="G74" s="616"/>
      <c r="H74" s="615"/>
      <c r="I74" s="412"/>
      <c r="J74" s="412"/>
      <c r="K74" s="412"/>
      <c r="L74" s="413"/>
      <c r="M74" s="412"/>
      <c r="N74" s="412"/>
      <c r="O74" s="412"/>
      <c r="P74" s="412"/>
      <c r="Q74" s="181"/>
    </row>
    <row r="75" spans="1:17" ht="21" customHeight="1">
      <c r="A75" s="327">
        <v>47</v>
      </c>
      <c r="B75" s="392" t="s">
        <v>118</v>
      </c>
      <c r="C75" s="393">
        <v>4864951</v>
      </c>
      <c r="D75" s="152" t="s">
        <v>12</v>
      </c>
      <c r="E75" s="116" t="s">
        <v>353</v>
      </c>
      <c r="F75" s="404">
        <v>1000</v>
      </c>
      <c r="G75" s="442">
        <v>992428</v>
      </c>
      <c r="H75" s="443">
        <v>992460</v>
      </c>
      <c r="I75" s="412">
        <f>G75-H75</f>
        <v>-32</v>
      </c>
      <c r="J75" s="412">
        <f t="shared" si="4"/>
        <v>-32000</v>
      </c>
      <c r="K75" s="412">
        <f t="shared" si="1"/>
        <v>-0.032</v>
      </c>
      <c r="L75" s="442">
        <v>37091</v>
      </c>
      <c r="M75" s="443">
        <v>37338</v>
      </c>
      <c r="N75" s="412">
        <f>L75-M75</f>
        <v>-247</v>
      </c>
      <c r="O75" s="412">
        <f t="shared" si="5"/>
        <v>-247000</v>
      </c>
      <c r="P75" s="412">
        <f t="shared" si="3"/>
        <v>-0.247</v>
      </c>
      <c r="Q75" s="181"/>
    </row>
    <row r="76" spans="1:17" ht="21" customHeight="1">
      <c r="A76" s="327">
        <v>48</v>
      </c>
      <c r="B76" s="392" t="s">
        <v>119</v>
      </c>
      <c r="C76" s="393">
        <v>4902501</v>
      </c>
      <c r="D76" s="152" t="s">
        <v>12</v>
      </c>
      <c r="E76" s="116" t="s">
        <v>353</v>
      </c>
      <c r="F76" s="404">
        <v>1333.33</v>
      </c>
      <c r="G76" s="442">
        <v>993104</v>
      </c>
      <c r="H76" s="516">
        <v>993125</v>
      </c>
      <c r="I76" s="409">
        <f>G76-H76</f>
        <v>-21</v>
      </c>
      <c r="J76" s="409">
        <f t="shared" si="4"/>
        <v>-27999.93</v>
      </c>
      <c r="K76" s="409">
        <f t="shared" si="1"/>
        <v>-0.02799993</v>
      </c>
      <c r="L76" s="442">
        <v>999340</v>
      </c>
      <c r="M76" s="516">
        <v>999517</v>
      </c>
      <c r="N76" s="412">
        <f>L76-M76</f>
        <v>-177</v>
      </c>
      <c r="O76" s="412">
        <f t="shared" si="5"/>
        <v>-235999.40999999997</v>
      </c>
      <c r="P76" s="412">
        <f t="shared" si="3"/>
        <v>-0.23599940999999997</v>
      </c>
      <c r="Q76" s="181"/>
    </row>
    <row r="77" spans="1:17" ht="21" customHeight="1">
      <c r="A77" s="327"/>
      <c r="B77" s="394" t="s">
        <v>180</v>
      </c>
      <c r="C77" s="393"/>
      <c r="D77" s="152"/>
      <c r="E77" s="152"/>
      <c r="F77" s="404"/>
      <c r="G77" s="616"/>
      <c r="H77" s="615"/>
      <c r="I77" s="412"/>
      <c r="J77" s="412"/>
      <c r="K77" s="412"/>
      <c r="L77" s="413"/>
      <c r="M77" s="412"/>
      <c r="N77" s="412"/>
      <c r="O77" s="412"/>
      <c r="P77" s="412"/>
      <c r="Q77" s="181"/>
    </row>
    <row r="78" spans="1:17" ht="21" customHeight="1">
      <c r="A78" s="327">
        <v>49</v>
      </c>
      <c r="B78" s="392" t="s">
        <v>38</v>
      </c>
      <c r="C78" s="393">
        <v>4864990</v>
      </c>
      <c r="D78" s="152" t="s">
        <v>12</v>
      </c>
      <c r="E78" s="116" t="s">
        <v>353</v>
      </c>
      <c r="F78" s="404">
        <v>-1000</v>
      </c>
      <c r="G78" s="442">
        <v>15441</v>
      </c>
      <c r="H78" s="516">
        <v>15209</v>
      </c>
      <c r="I78" s="412">
        <f>G78-H78</f>
        <v>232</v>
      </c>
      <c r="J78" s="412">
        <f t="shared" si="4"/>
        <v>-232000</v>
      </c>
      <c r="K78" s="412">
        <f t="shared" si="1"/>
        <v>-0.232</v>
      </c>
      <c r="L78" s="442">
        <v>975024</v>
      </c>
      <c r="M78" s="516">
        <v>975082</v>
      </c>
      <c r="N78" s="412">
        <f>L78-M78</f>
        <v>-58</v>
      </c>
      <c r="O78" s="412">
        <f t="shared" si="5"/>
        <v>58000</v>
      </c>
      <c r="P78" s="412">
        <f t="shared" si="3"/>
        <v>0.058</v>
      </c>
      <c r="Q78" s="181"/>
    </row>
    <row r="79" spans="1:17" ht="21" customHeight="1">
      <c r="A79" s="327">
        <v>50</v>
      </c>
      <c r="B79" s="392" t="s">
        <v>181</v>
      </c>
      <c r="C79" s="393">
        <v>4864991</v>
      </c>
      <c r="D79" s="152" t="s">
        <v>12</v>
      </c>
      <c r="E79" s="116" t="s">
        <v>353</v>
      </c>
      <c r="F79" s="404">
        <v>-1000</v>
      </c>
      <c r="G79" s="442">
        <v>9516</v>
      </c>
      <c r="H79" s="516">
        <v>9589</v>
      </c>
      <c r="I79" s="412">
        <f>G79-H79</f>
        <v>-73</v>
      </c>
      <c r="J79" s="412">
        <f t="shared" si="4"/>
        <v>73000</v>
      </c>
      <c r="K79" s="412">
        <f t="shared" si="1"/>
        <v>0.073</v>
      </c>
      <c r="L79" s="442">
        <v>989668</v>
      </c>
      <c r="M79" s="516">
        <v>989739</v>
      </c>
      <c r="N79" s="412">
        <f>L79-M79</f>
        <v>-71</v>
      </c>
      <c r="O79" s="412">
        <f t="shared" si="5"/>
        <v>71000</v>
      </c>
      <c r="P79" s="412">
        <f t="shared" si="3"/>
        <v>0.071</v>
      </c>
      <c r="Q79" s="181"/>
    </row>
    <row r="80" spans="1:17" ht="21" customHeight="1">
      <c r="A80" s="327"/>
      <c r="B80" s="399" t="s">
        <v>28</v>
      </c>
      <c r="C80" s="360"/>
      <c r="D80" s="64"/>
      <c r="E80" s="64"/>
      <c r="F80" s="404"/>
      <c r="G80" s="616"/>
      <c r="H80" s="615"/>
      <c r="I80" s="412"/>
      <c r="J80" s="412"/>
      <c r="K80" s="412"/>
      <c r="L80" s="413"/>
      <c r="M80" s="412"/>
      <c r="N80" s="412"/>
      <c r="O80" s="412"/>
      <c r="P80" s="412"/>
      <c r="Q80" s="181"/>
    </row>
    <row r="81" spans="1:17" ht="21" customHeight="1">
      <c r="A81" s="327">
        <v>51</v>
      </c>
      <c r="B81" s="108" t="s">
        <v>83</v>
      </c>
      <c r="C81" s="360">
        <v>4865092</v>
      </c>
      <c r="D81" s="64" t="s">
        <v>12</v>
      </c>
      <c r="E81" s="116" t="s">
        <v>353</v>
      </c>
      <c r="F81" s="404">
        <v>100</v>
      </c>
      <c r="G81" s="442">
        <v>16736</v>
      </c>
      <c r="H81" s="443">
        <v>16549</v>
      </c>
      <c r="I81" s="412">
        <f>G81-H81</f>
        <v>187</v>
      </c>
      <c r="J81" s="412">
        <f t="shared" si="4"/>
        <v>18700</v>
      </c>
      <c r="K81" s="412">
        <f t="shared" si="1"/>
        <v>0.0187</v>
      </c>
      <c r="L81" s="442">
        <v>14522</v>
      </c>
      <c r="M81" s="443">
        <v>14353</v>
      </c>
      <c r="N81" s="412">
        <f>L81-M81</f>
        <v>169</v>
      </c>
      <c r="O81" s="412">
        <f t="shared" si="5"/>
        <v>16900</v>
      </c>
      <c r="P81" s="412">
        <f t="shared" si="3"/>
        <v>0.0169</v>
      </c>
      <c r="Q81" s="181"/>
    </row>
    <row r="82" spans="1:17" ht="21" customHeight="1">
      <c r="A82" s="327"/>
      <c r="B82" s="394" t="s">
        <v>49</v>
      </c>
      <c r="C82" s="393"/>
      <c r="D82" s="152"/>
      <c r="E82" s="152"/>
      <c r="F82" s="404"/>
      <c r="G82" s="616"/>
      <c r="H82" s="615"/>
      <c r="I82" s="412"/>
      <c r="J82" s="412"/>
      <c r="K82" s="412"/>
      <c r="L82" s="413"/>
      <c r="M82" s="412"/>
      <c r="N82" s="412"/>
      <c r="O82" s="412"/>
      <c r="P82" s="412"/>
      <c r="Q82" s="181"/>
    </row>
    <row r="83" spans="1:17" s="733" customFormat="1" ht="21" customHeight="1">
      <c r="A83" s="327">
        <v>52</v>
      </c>
      <c r="B83" s="392" t="s">
        <v>354</v>
      </c>
      <c r="C83" s="393">
        <v>4864898</v>
      </c>
      <c r="D83" s="152" t="s">
        <v>12</v>
      </c>
      <c r="E83" s="116" t="s">
        <v>353</v>
      </c>
      <c r="F83" s="404">
        <v>100</v>
      </c>
      <c r="G83" s="445">
        <v>11058</v>
      </c>
      <c r="H83" s="446">
        <v>10914</v>
      </c>
      <c r="I83" s="409">
        <f>G83-H83</f>
        <v>144</v>
      </c>
      <c r="J83" s="409">
        <f t="shared" si="4"/>
        <v>14400</v>
      </c>
      <c r="K83" s="409">
        <f t="shared" si="1"/>
        <v>0.0144</v>
      </c>
      <c r="L83" s="445">
        <v>61504</v>
      </c>
      <c r="M83" s="446">
        <v>61506</v>
      </c>
      <c r="N83" s="409">
        <f>L83-M83</f>
        <v>-2</v>
      </c>
      <c r="O83" s="409">
        <f t="shared" si="5"/>
        <v>-200</v>
      </c>
      <c r="P83" s="409">
        <f t="shared" si="3"/>
        <v>-0.0002</v>
      </c>
      <c r="Q83" s="747"/>
    </row>
    <row r="84" spans="1:17" ht="21" customHeight="1">
      <c r="A84" s="400"/>
      <c r="B84" s="399" t="s">
        <v>315</v>
      </c>
      <c r="C84" s="393"/>
      <c r="D84" s="152"/>
      <c r="E84" s="152"/>
      <c r="F84" s="404"/>
      <c r="G84" s="616"/>
      <c r="H84" s="615"/>
      <c r="I84" s="412"/>
      <c r="J84" s="412"/>
      <c r="K84" s="412"/>
      <c r="L84" s="413"/>
      <c r="M84" s="412"/>
      <c r="N84" s="412"/>
      <c r="O84" s="412"/>
      <c r="P84" s="412"/>
      <c r="Q84" s="181"/>
    </row>
    <row r="85" spans="1:17" ht="21" customHeight="1">
      <c r="A85" s="327">
        <v>53</v>
      </c>
      <c r="B85" s="537" t="s">
        <v>357</v>
      </c>
      <c r="C85" s="393">
        <v>4865174</v>
      </c>
      <c r="D85" s="116" t="s">
        <v>12</v>
      </c>
      <c r="E85" s="116" t="s">
        <v>353</v>
      </c>
      <c r="F85" s="404">
        <v>1000</v>
      </c>
      <c r="G85" s="445">
        <v>0</v>
      </c>
      <c r="H85" s="446">
        <v>0</v>
      </c>
      <c r="I85" s="409">
        <f>G85-H85</f>
        <v>0</v>
      </c>
      <c r="J85" s="409">
        <f t="shared" si="4"/>
        <v>0</v>
      </c>
      <c r="K85" s="409">
        <f t="shared" si="1"/>
        <v>0</v>
      </c>
      <c r="L85" s="445">
        <v>0</v>
      </c>
      <c r="M85" s="446">
        <v>0</v>
      </c>
      <c r="N85" s="409">
        <f>L85-M85</f>
        <v>0</v>
      </c>
      <c r="O85" s="409">
        <f t="shared" si="5"/>
        <v>0</v>
      </c>
      <c r="P85" s="409">
        <f t="shared" si="3"/>
        <v>0</v>
      </c>
      <c r="Q85" s="574"/>
    </row>
    <row r="86" spans="1:17" ht="21" customHeight="1">
      <c r="A86" s="327"/>
      <c r="B86" s="399" t="s">
        <v>37</v>
      </c>
      <c r="C86" s="436"/>
      <c r="D86" s="465"/>
      <c r="E86" s="426"/>
      <c r="F86" s="436"/>
      <c r="G86" s="614"/>
      <c r="H86" s="615"/>
      <c r="I86" s="443"/>
      <c r="J86" s="443"/>
      <c r="K86" s="444"/>
      <c r="L86" s="442"/>
      <c r="M86" s="443"/>
      <c r="N86" s="443"/>
      <c r="O86" s="443"/>
      <c r="P86" s="444"/>
      <c r="Q86" s="181"/>
    </row>
    <row r="87" spans="1:17" ht="21" customHeight="1">
      <c r="A87" s="327">
        <v>54</v>
      </c>
      <c r="B87" s="537" t="s">
        <v>369</v>
      </c>
      <c r="C87" s="436">
        <v>4864961</v>
      </c>
      <c r="D87" s="464" t="s">
        <v>12</v>
      </c>
      <c r="E87" s="426" t="s">
        <v>353</v>
      </c>
      <c r="F87" s="436">
        <v>1000</v>
      </c>
      <c r="G87" s="442">
        <v>944327</v>
      </c>
      <c r="H87" s="516">
        <v>944794</v>
      </c>
      <c r="I87" s="443">
        <f>G87-H87</f>
        <v>-467</v>
      </c>
      <c r="J87" s="443">
        <f>$F87*I87</f>
        <v>-467000</v>
      </c>
      <c r="K87" s="444">
        <f>J87/1000000</f>
        <v>-0.467</v>
      </c>
      <c r="L87" s="442">
        <v>992396</v>
      </c>
      <c r="M87" s="516">
        <v>992433</v>
      </c>
      <c r="N87" s="443">
        <f>L87-M87</f>
        <v>-37</v>
      </c>
      <c r="O87" s="443">
        <f>$F87*N87</f>
        <v>-37000</v>
      </c>
      <c r="P87" s="444">
        <f>O87/1000000</f>
        <v>-0.037</v>
      </c>
      <c r="Q87" s="181"/>
    </row>
    <row r="88" spans="1:17" ht="21" customHeight="1">
      <c r="A88" s="327"/>
      <c r="B88" s="399" t="s">
        <v>192</v>
      </c>
      <c r="C88" s="436"/>
      <c r="D88" s="464"/>
      <c r="E88" s="426"/>
      <c r="F88" s="436"/>
      <c r="G88" s="621"/>
      <c r="H88" s="620"/>
      <c r="I88" s="443"/>
      <c r="J88" s="443"/>
      <c r="K88" s="443"/>
      <c r="L88" s="445"/>
      <c r="M88" s="446"/>
      <c r="N88" s="443"/>
      <c r="O88" s="443"/>
      <c r="P88" s="443"/>
      <c r="Q88" s="181"/>
    </row>
    <row r="89" spans="1:17" s="733" customFormat="1" ht="21" customHeight="1">
      <c r="A89" s="327">
        <v>55</v>
      </c>
      <c r="B89" s="766" t="s">
        <v>371</v>
      </c>
      <c r="C89" s="687">
        <v>4902555</v>
      </c>
      <c r="D89" s="464" t="s">
        <v>12</v>
      </c>
      <c r="E89" s="426" t="s">
        <v>353</v>
      </c>
      <c r="F89" s="769">
        <v>-75</v>
      </c>
      <c r="G89" s="350">
        <v>394</v>
      </c>
      <c r="H89" s="351">
        <v>377</v>
      </c>
      <c r="I89" s="351">
        <f>G89-H89</f>
        <v>17</v>
      </c>
      <c r="J89" s="351">
        <f>$F89*I89</f>
        <v>-1275</v>
      </c>
      <c r="K89" s="351">
        <f>J89/1000000</f>
        <v>-0.001275</v>
      </c>
      <c r="L89" s="350">
        <v>817</v>
      </c>
      <c r="M89" s="351">
        <v>521</v>
      </c>
      <c r="N89" s="351">
        <f>L89-M89</f>
        <v>296</v>
      </c>
      <c r="O89" s="351">
        <f>$F89*N89</f>
        <v>-22200</v>
      </c>
      <c r="P89" s="351">
        <f>O89/1000000</f>
        <v>-0.0222</v>
      </c>
      <c r="Q89" s="743"/>
    </row>
    <row r="90" spans="1:17" ht="21" customHeight="1">
      <c r="A90" s="327">
        <v>56</v>
      </c>
      <c r="B90" s="392" t="s">
        <v>372</v>
      </c>
      <c r="C90" s="436">
        <v>4902587</v>
      </c>
      <c r="D90" s="464" t="s">
        <v>12</v>
      </c>
      <c r="E90" s="426" t="s">
        <v>353</v>
      </c>
      <c r="F90" s="436">
        <v>100</v>
      </c>
      <c r="G90" s="442">
        <v>9893</v>
      </c>
      <c r="H90" s="443">
        <v>9769</v>
      </c>
      <c r="I90" s="443">
        <f>G90-H90</f>
        <v>124</v>
      </c>
      <c r="J90" s="443">
        <f>$F90*I90</f>
        <v>12400</v>
      </c>
      <c r="K90" s="444">
        <f>J90/1000000</f>
        <v>0.0124</v>
      </c>
      <c r="L90" s="442">
        <v>22576</v>
      </c>
      <c r="M90" s="443">
        <v>21833</v>
      </c>
      <c r="N90" s="443">
        <f>L90-M90</f>
        <v>743</v>
      </c>
      <c r="O90" s="443">
        <f>$F90*N90</f>
        <v>74300</v>
      </c>
      <c r="P90" s="444">
        <f>O90/1000000</f>
        <v>0.0743</v>
      </c>
      <c r="Q90" s="181"/>
    </row>
    <row r="91" spans="1:17" ht="21" customHeight="1" thickBot="1">
      <c r="A91" s="117"/>
      <c r="B91" s="317"/>
      <c r="C91" s="234"/>
      <c r="D91" s="315"/>
      <c r="E91" s="315"/>
      <c r="F91" s="405"/>
      <c r="G91" s="424"/>
      <c r="H91" s="421"/>
      <c r="I91" s="422"/>
      <c r="J91" s="422"/>
      <c r="K91" s="422"/>
      <c r="L91" s="425"/>
      <c r="M91" s="422"/>
      <c r="N91" s="422"/>
      <c r="O91" s="422"/>
      <c r="P91" s="422"/>
      <c r="Q91" s="182"/>
    </row>
    <row r="92" spans="3:16" ht="17.25" thickTop="1">
      <c r="C92" s="93"/>
      <c r="D92" s="93"/>
      <c r="E92" s="93"/>
      <c r="F92" s="406"/>
      <c r="L92" s="18"/>
      <c r="M92" s="18"/>
      <c r="N92" s="18"/>
      <c r="O92" s="18"/>
      <c r="P92" s="18"/>
    </row>
    <row r="93" spans="1:16" ht="28.5" customHeight="1">
      <c r="A93" s="228" t="s">
        <v>319</v>
      </c>
      <c r="C93" s="67"/>
      <c r="D93" s="93"/>
      <c r="E93" s="93"/>
      <c r="F93" s="406"/>
      <c r="K93" s="233">
        <f>SUM(K8:K91)</f>
        <v>-0.21910112400000017</v>
      </c>
      <c r="L93" s="94"/>
      <c r="M93" s="94"/>
      <c r="N93" s="94"/>
      <c r="O93" s="94"/>
      <c r="P93" s="233">
        <f>SUM(P8:P91)</f>
        <v>14.635642063999997</v>
      </c>
    </row>
    <row r="94" spans="3:16" ht="16.5">
      <c r="C94" s="93"/>
      <c r="D94" s="93"/>
      <c r="E94" s="93"/>
      <c r="F94" s="406"/>
      <c r="L94" s="18"/>
      <c r="M94" s="18"/>
      <c r="N94" s="18"/>
      <c r="O94" s="18"/>
      <c r="P94" s="18"/>
    </row>
    <row r="95" spans="1:17" ht="24" thickBot="1">
      <c r="A95" s="529" t="s">
        <v>198</v>
      </c>
      <c r="C95" s="93"/>
      <c r="D95" s="93"/>
      <c r="E95" s="93"/>
      <c r="F95" s="406"/>
      <c r="G95" s="19"/>
      <c r="H95" s="19"/>
      <c r="I95" s="56" t="s">
        <v>405</v>
      </c>
      <c r="J95" s="19"/>
      <c r="K95" s="19"/>
      <c r="L95" s="21"/>
      <c r="M95" s="21"/>
      <c r="N95" s="56" t="s">
        <v>406</v>
      </c>
      <c r="O95" s="21"/>
      <c r="P95" s="21"/>
      <c r="Q95" s="538" t="str">
        <f>NDPL!$Q$1</f>
        <v>MAY-2014</v>
      </c>
    </row>
    <row r="96" spans="1:17" ht="39.75" thickBot="1" thickTop="1">
      <c r="A96" s="41" t="s">
        <v>8</v>
      </c>
      <c r="B96" s="38" t="s">
        <v>9</v>
      </c>
      <c r="C96" s="39" t="s">
        <v>1</v>
      </c>
      <c r="D96" s="39" t="s">
        <v>2</v>
      </c>
      <c r="E96" s="39" t="s">
        <v>3</v>
      </c>
      <c r="F96" s="407" t="s">
        <v>10</v>
      </c>
      <c r="G96" s="41" t="str">
        <f>NDPL!G5</f>
        <v>FINAL READING 01/06/2014</v>
      </c>
      <c r="H96" s="39" t="str">
        <f>NDPL!H5</f>
        <v>INTIAL READING 01/05/2014</v>
      </c>
      <c r="I96" s="39" t="s">
        <v>4</v>
      </c>
      <c r="J96" s="39" t="s">
        <v>5</v>
      </c>
      <c r="K96" s="39" t="s">
        <v>6</v>
      </c>
      <c r="L96" s="41" t="str">
        <f>NDPL!G5</f>
        <v>FINAL READING 01/06/2014</v>
      </c>
      <c r="M96" s="39" t="str">
        <f>NDPL!H5</f>
        <v>INTIAL READING 01/05/2014</v>
      </c>
      <c r="N96" s="39" t="s">
        <v>4</v>
      </c>
      <c r="O96" s="39" t="s">
        <v>5</v>
      </c>
      <c r="P96" s="39" t="s">
        <v>6</v>
      </c>
      <c r="Q96" s="40" t="s">
        <v>316</v>
      </c>
    </row>
    <row r="97" spans="3:16" ht="18" thickBot="1" thickTop="1">
      <c r="C97" s="93"/>
      <c r="D97" s="93"/>
      <c r="E97" s="93"/>
      <c r="F97" s="406"/>
      <c r="L97" s="18"/>
      <c r="M97" s="18"/>
      <c r="N97" s="18"/>
      <c r="O97" s="18"/>
      <c r="P97" s="18"/>
    </row>
    <row r="98" spans="1:17" ht="18" customHeight="1" thickTop="1">
      <c r="A98" s="473"/>
      <c r="B98" s="474" t="s">
        <v>182</v>
      </c>
      <c r="C98" s="417"/>
      <c r="D98" s="113"/>
      <c r="E98" s="113"/>
      <c r="F98" s="408"/>
      <c r="G98" s="63"/>
      <c r="H98" s="25"/>
      <c r="I98" s="25"/>
      <c r="J98" s="25"/>
      <c r="K98" s="35"/>
      <c r="L98" s="103"/>
      <c r="M98" s="26"/>
      <c r="N98" s="26"/>
      <c r="O98" s="26"/>
      <c r="P98" s="27"/>
      <c r="Q98" s="180"/>
    </row>
    <row r="99" spans="1:17" ht="18">
      <c r="A99" s="416">
        <v>1</v>
      </c>
      <c r="B99" s="475" t="s">
        <v>183</v>
      </c>
      <c r="C99" s="436">
        <v>4865143</v>
      </c>
      <c r="D99" s="152" t="s">
        <v>12</v>
      </c>
      <c r="E99" s="116" t="s">
        <v>353</v>
      </c>
      <c r="F99" s="409">
        <v>-100</v>
      </c>
      <c r="G99" s="442">
        <v>39051</v>
      </c>
      <c r="H99" s="443">
        <v>36375</v>
      </c>
      <c r="I99" s="382">
        <f>G99-H99</f>
        <v>2676</v>
      </c>
      <c r="J99" s="382">
        <f>$F99*I99</f>
        <v>-267600</v>
      </c>
      <c r="K99" s="382">
        <f aca="true" t="shared" si="8" ref="K99:K146">J99/1000000</f>
        <v>-0.2676</v>
      </c>
      <c r="L99" s="442">
        <v>902650</v>
      </c>
      <c r="M99" s="443">
        <v>901496</v>
      </c>
      <c r="N99" s="382">
        <f>L99-M99</f>
        <v>1154</v>
      </c>
      <c r="O99" s="382">
        <f>$F99*N99</f>
        <v>-115400</v>
      </c>
      <c r="P99" s="382">
        <f aca="true" t="shared" si="9" ref="P99:P146">O99/1000000</f>
        <v>-0.1154</v>
      </c>
      <c r="Q99" s="579"/>
    </row>
    <row r="100" spans="1:17" ht="18" customHeight="1">
      <c r="A100" s="416"/>
      <c r="B100" s="476" t="s">
        <v>43</v>
      </c>
      <c r="C100" s="436"/>
      <c r="D100" s="152"/>
      <c r="E100" s="152"/>
      <c r="F100" s="409"/>
      <c r="G100" s="616"/>
      <c r="H100" s="615"/>
      <c r="I100" s="382"/>
      <c r="J100" s="382"/>
      <c r="K100" s="382"/>
      <c r="L100" s="333"/>
      <c r="M100" s="382"/>
      <c r="N100" s="382"/>
      <c r="O100" s="382"/>
      <c r="P100" s="382"/>
      <c r="Q100" s="401"/>
    </row>
    <row r="101" spans="1:17" ht="18" customHeight="1">
      <c r="A101" s="416"/>
      <c r="B101" s="476" t="s">
        <v>121</v>
      </c>
      <c r="C101" s="436"/>
      <c r="D101" s="152"/>
      <c r="E101" s="152"/>
      <c r="F101" s="409"/>
      <c r="G101" s="616"/>
      <c r="H101" s="615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ht="18" customHeight="1">
      <c r="A102" s="416">
        <v>2</v>
      </c>
      <c r="B102" s="475" t="s">
        <v>122</v>
      </c>
      <c r="C102" s="436">
        <v>4865134</v>
      </c>
      <c r="D102" s="152" t="s">
        <v>12</v>
      </c>
      <c r="E102" s="116" t="s">
        <v>353</v>
      </c>
      <c r="F102" s="409">
        <v>-100</v>
      </c>
      <c r="G102" s="442">
        <v>106321</v>
      </c>
      <c r="H102" s="443">
        <v>105987</v>
      </c>
      <c r="I102" s="382">
        <f>G102-H102</f>
        <v>334</v>
      </c>
      <c r="J102" s="382">
        <f aca="true" t="shared" si="10" ref="J102:J146">$F102*I102</f>
        <v>-33400</v>
      </c>
      <c r="K102" s="382">
        <f t="shared" si="8"/>
        <v>-0.0334</v>
      </c>
      <c r="L102" s="442">
        <v>1606</v>
      </c>
      <c r="M102" s="443">
        <v>1617</v>
      </c>
      <c r="N102" s="382">
        <f>L102-M102</f>
        <v>-11</v>
      </c>
      <c r="O102" s="382">
        <f aca="true" t="shared" si="11" ref="O102:O146">$F102*N102</f>
        <v>1100</v>
      </c>
      <c r="P102" s="382">
        <f t="shared" si="9"/>
        <v>0.0011</v>
      </c>
      <c r="Q102" s="401"/>
    </row>
    <row r="103" spans="1:17" ht="18" customHeight="1">
      <c r="A103" s="416">
        <v>3</v>
      </c>
      <c r="B103" s="414" t="s">
        <v>123</v>
      </c>
      <c r="C103" s="436">
        <v>4865135</v>
      </c>
      <c r="D103" s="104" t="s">
        <v>12</v>
      </c>
      <c r="E103" s="116" t="s">
        <v>353</v>
      </c>
      <c r="F103" s="409">
        <v>-100</v>
      </c>
      <c r="G103" s="442">
        <v>126583</v>
      </c>
      <c r="H103" s="443">
        <v>124016</v>
      </c>
      <c r="I103" s="382">
        <f>G103-H103</f>
        <v>2567</v>
      </c>
      <c r="J103" s="382">
        <f t="shared" si="10"/>
        <v>-256700</v>
      </c>
      <c r="K103" s="382">
        <f t="shared" si="8"/>
        <v>-0.2567</v>
      </c>
      <c r="L103" s="442">
        <v>2661</v>
      </c>
      <c r="M103" s="443">
        <v>2383</v>
      </c>
      <c r="N103" s="382">
        <f>L103-M103</f>
        <v>278</v>
      </c>
      <c r="O103" s="382">
        <f t="shared" si="11"/>
        <v>-27800</v>
      </c>
      <c r="P103" s="382">
        <f t="shared" si="9"/>
        <v>-0.0278</v>
      </c>
      <c r="Q103" s="401"/>
    </row>
    <row r="104" spans="1:17" ht="18" customHeight="1">
      <c r="A104" s="416">
        <v>4</v>
      </c>
      <c r="B104" s="475" t="s">
        <v>184</v>
      </c>
      <c r="C104" s="436">
        <v>4864804</v>
      </c>
      <c r="D104" s="152" t="s">
        <v>12</v>
      </c>
      <c r="E104" s="116" t="s">
        <v>353</v>
      </c>
      <c r="F104" s="409">
        <v>-100</v>
      </c>
      <c r="G104" s="442">
        <v>996508</v>
      </c>
      <c r="H104" s="443">
        <v>996360</v>
      </c>
      <c r="I104" s="382">
        <f>G104-H104</f>
        <v>148</v>
      </c>
      <c r="J104" s="382">
        <f t="shared" si="10"/>
        <v>-14800</v>
      </c>
      <c r="K104" s="382">
        <f t="shared" si="8"/>
        <v>-0.0148</v>
      </c>
      <c r="L104" s="442">
        <v>999977</v>
      </c>
      <c r="M104" s="443">
        <v>999978</v>
      </c>
      <c r="N104" s="382">
        <f>L104-M104</f>
        <v>-1</v>
      </c>
      <c r="O104" s="382">
        <f t="shared" si="11"/>
        <v>100</v>
      </c>
      <c r="P104" s="382">
        <f t="shared" si="9"/>
        <v>0.0001</v>
      </c>
      <c r="Q104" s="401"/>
    </row>
    <row r="105" spans="1:17" ht="18" customHeight="1">
      <c r="A105" s="416">
        <v>5</v>
      </c>
      <c r="B105" s="475" t="s">
        <v>185</v>
      </c>
      <c r="C105" s="436">
        <v>4865163</v>
      </c>
      <c r="D105" s="152" t="s">
        <v>12</v>
      </c>
      <c r="E105" s="116" t="s">
        <v>353</v>
      </c>
      <c r="F105" s="409">
        <v>-100</v>
      </c>
      <c r="G105" s="442">
        <v>996665</v>
      </c>
      <c r="H105" s="443">
        <v>996661</v>
      </c>
      <c r="I105" s="382">
        <f>G105-H105</f>
        <v>4</v>
      </c>
      <c r="J105" s="382">
        <f t="shared" si="10"/>
        <v>-400</v>
      </c>
      <c r="K105" s="382">
        <f t="shared" si="8"/>
        <v>-0.0004</v>
      </c>
      <c r="L105" s="442">
        <v>999921</v>
      </c>
      <c r="M105" s="443">
        <v>999920</v>
      </c>
      <c r="N105" s="382">
        <f>L105-M105</f>
        <v>1</v>
      </c>
      <c r="O105" s="382">
        <f t="shared" si="11"/>
        <v>-100</v>
      </c>
      <c r="P105" s="382">
        <f t="shared" si="9"/>
        <v>-0.0001</v>
      </c>
      <c r="Q105" s="401"/>
    </row>
    <row r="106" spans="1:17" ht="18" customHeight="1">
      <c r="A106" s="416"/>
      <c r="B106" s="477" t="s">
        <v>186</v>
      </c>
      <c r="C106" s="436"/>
      <c r="D106" s="104"/>
      <c r="E106" s="104"/>
      <c r="F106" s="409"/>
      <c r="G106" s="616"/>
      <c r="H106" s="615"/>
      <c r="I106" s="382"/>
      <c r="J106" s="382"/>
      <c r="K106" s="382"/>
      <c r="L106" s="333"/>
      <c r="M106" s="382"/>
      <c r="N106" s="382"/>
      <c r="O106" s="382"/>
      <c r="P106" s="382"/>
      <c r="Q106" s="401"/>
    </row>
    <row r="107" spans="1:17" ht="18" customHeight="1">
      <c r="A107" s="416"/>
      <c r="B107" s="477" t="s">
        <v>112</v>
      </c>
      <c r="C107" s="436"/>
      <c r="D107" s="104"/>
      <c r="E107" s="104"/>
      <c r="F107" s="409"/>
      <c r="G107" s="616"/>
      <c r="H107" s="615"/>
      <c r="I107" s="382"/>
      <c r="J107" s="382"/>
      <c r="K107" s="382"/>
      <c r="L107" s="333"/>
      <c r="M107" s="382"/>
      <c r="N107" s="382"/>
      <c r="O107" s="382"/>
      <c r="P107" s="382"/>
      <c r="Q107" s="401"/>
    </row>
    <row r="108" spans="1:17" s="90" customFormat="1" ht="18">
      <c r="A108" s="685">
        <v>6</v>
      </c>
      <c r="B108" s="686" t="s">
        <v>408</v>
      </c>
      <c r="C108" s="687">
        <v>4864845</v>
      </c>
      <c r="D108" s="194" t="s">
        <v>12</v>
      </c>
      <c r="E108" s="195" t="s">
        <v>353</v>
      </c>
      <c r="F108" s="688">
        <v>-2000</v>
      </c>
      <c r="G108" s="702">
        <v>1757</v>
      </c>
      <c r="H108" s="703">
        <v>1694</v>
      </c>
      <c r="I108" s="729">
        <f>G108-H108</f>
        <v>63</v>
      </c>
      <c r="J108" s="729">
        <f t="shared" si="10"/>
        <v>-126000</v>
      </c>
      <c r="K108" s="729">
        <f t="shared" si="8"/>
        <v>-0.126</v>
      </c>
      <c r="L108" s="702">
        <v>73347</v>
      </c>
      <c r="M108" s="703">
        <v>73243</v>
      </c>
      <c r="N108" s="729">
        <f>L108-M108</f>
        <v>104</v>
      </c>
      <c r="O108" s="729">
        <f t="shared" si="11"/>
        <v>-208000</v>
      </c>
      <c r="P108" s="729">
        <f t="shared" si="9"/>
        <v>-0.208</v>
      </c>
      <c r="Q108" s="730"/>
    </row>
    <row r="109" spans="1:17" ht="18">
      <c r="A109" s="416">
        <v>7</v>
      </c>
      <c r="B109" s="475" t="s">
        <v>187</v>
      </c>
      <c r="C109" s="436">
        <v>4864862</v>
      </c>
      <c r="D109" s="152" t="s">
        <v>12</v>
      </c>
      <c r="E109" s="116" t="s">
        <v>353</v>
      </c>
      <c r="F109" s="409">
        <v>-1000</v>
      </c>
      <c r="G109" s="445">
        <v>9712</v>
      </c>
      <c r="H109" s="446">
        <v>9233</v>
      </c>
      <c r="I109" s="358">
        <f>G109-H109</f>
        <v>479</v>
      </c>
      <c r="J109" s="358">
        <f t="shared" si="10"/>
        <v>-479000</v>
      </c>
      <c r="K109" s="358">
        <f t="shared" si="8"/>
        <v>-0.479</v>
      </c>
      <c r="L109" s="445">
        <v>81</v>
      </c>
      <c r="M109" s="446">
        <v>81</v>
      </c>
      <c r="N109" s="358">
        <f>L109-M109</f>
        <v>0</v>
      </c>
      <c r="O109" s="358">
        <f t="shared" si="11"/>
        <v>0</v>
      </c>
      <c r="P109" s="358">
        <f t="shared" si="9"/>
        <v>0</v>
      </c>
      <c r="Q109" s="738"/>
    </row>
    <row r="110" spans="1:17" ht="18" customHeight="1">
      <c r="A110" s="416">
        <v>8</v>
      </c>
      <c r="B110" s="475" t="s">
        <v>188</v>
      </c>
      <c r="C110" s="436">
        <v>4865142</v>
      </c>
      <c r="D110" s="152" t="s">
        <v>12</v>
      </c>
      <c r="E110" s="116" t="s">
        <v>353</v>
      </c>
      <c r="F110" s="409">
        <v>-500</v>
      </c>
      <c r="G110" s="442">
        <v>901893</v>
      </c>
      <c r="H110" s="443">
        <v>901307</v>
      </c>
      <c r="I110" s="382">
        <f>G110-H110</f>
        <v>586</v>
      </c>
      <c r="J110" s="382">
        <f t="shared" si="10"/>
        <v>-293000</v>
      </c>
      <c r="K110" s="382">
        <f t="shared" si="8"/>
        <v>-0.293</v>
      </c>
      <c r="L110" s="442">
        <v>54517</v>
      </c>
      <c r="M110" s="443">
        <v>54462</v>
      </c>
      <c r="N110" s="382">
        <f>L110-M110</f>
        <v>55</v>
      </c>
      <c r="O110" s="382">
        <f t="shared" si="11"/>
        <v>-27500</v>
      </c>
      <c r="P110" s="382">
        <f t="shared" si="9"/>
        <v>-0.0275</v>
      </c>
      <c r="Q110" s="401"/>
    </row>
    <row r="111" spans="1:17" ht="18" customHeight="1">
      <c r="A111" s="416"/>
      <c r="B111" s="476" t="s">
        <v>112</v>
      </c>
      <c r="C111" s="436"/>
      <c r="D111" s="152"/>
      <c r="E111" s="152"/>
      <c r="F111" s="409"/>
      <c r="G111" s="616"/>
      <c r="H111" s="615"/>
      <c r="I111" s="382"/>
      <c r="J111" s="382"/>
      <c r="K111" s="382"/>
      <c r="L111" s="333"/>
      <c r="M111" s="382"/>
      <c r="N111" s="382"/>
      <c r="O111" s="382"/>
      <c r="P111" s="382"/>
      <c r="Q111" s="401"/>
    </row>
    <row r="112" spans="1:17" ht="18" customHeight="1">
      <c r="A112" s="416">
        <v>9</v>
      </c>
      <c r="B112" s="475" t="s">
        <v>189</v>
      </c>
      <c r="C112" s="436">
        <v>4865093</v>
      </c>
      <c r="D112" s="152" t="s">
        <v>12</v>
      </c>
      <c r="E112" s="116" t="s">
        <v>353</v>
      </c>
      <c r="F112" s="409">
        <v>-100</v>
      </c>
      <c r="G112" s="442">
        <v>64934</v>
      </c>
      <c r="H112" s="443">
        <v>64707</v>
      </c>
      <c r="I112" s="382">
        <f>G112-H112</f>
        <v>227</v>
      </c>
      <c r="J112" s="382">
        <f t="shared" si="10"/>
        <v>-22700</v>
      </c>
      <c r="K112" s="382">
        <f t="shared" si="8"/>
        <v>-0.0227</v>
      </c>
      <c r="L112" s="442">
        <v>59918</v>
      </c>
      <c r="M112" s="443">
        <v>59039</v>
      </c>
      <c r="N112" s="382">
        <f>L112-M112</f>
        <v>879</v>
      </c>
      <c r="O112" s="382">
        <f t="shared" si="11"/>
        <v>-87900</v>
      </c>
      <c r="P112" s="382">
        <f t="shared" si="9"/>
        <v>-0.0879</v>
      </c>
      <c r="Q112" s="401"/>
    </row>
    <row r="113" spans="1:17" ht="18" customHeight="1">
      <c r="A113" s="416">
        <v>10</v>
      </c>
      <c r="B113" s="475" t="s">
        <v>190</v>
      </c>
      <c r="C113" s="436">
        <v>4865094</v>
      </c>
      <c r="D113" s="152" t="s">
        <v>12</v>
      </c>
      <c r="E113" s="116" t="s">
        <v>353</v>
      </c>
      <c r="F113" s="409">
        <v>-100</v>
      </c>
      <c r="G113" s="442">
        <v>63622</v>
      </c>
      <c r="H113" s="443">
        <v>63431</v>
      </c>
      <c r="I113" s="382">
        <f>G113-H113</f>
        <v>191</v>
      </c>
      <c r="J113" s="382">
        <f t="shared" si="10"/>
        <v>-19100</v>
      </c>
      <c r="K113" s="382">
        <f t="shared" si="8"/>
        <v>-0.0191</v>
      </c>
      <c r="L113" s="442">
        <v>57488</v>
      </c>
      <c r="M113" s="443">
        <v>56955</v>
      </c>
      <c r="N113" s="382">
        <f>L113-M113</f>
        <v>533</v>
      </c>
      <c r="O113" s="382">
        <f t="shared" si="11"/>
        <v>-53300</v>
      </c>
      <c r="P113" s="382">
        <f t="shared" si="9"/>
        <v>-0.0533</v>
      </c>
      <c r="Q113" s="401"/>
    </row>
    <row r="114" spans="1:17" ht="18">
      <c r="A114" s="685">
        <v>11</v>
      </c>
      <c r="B114" s="686" t="s">
        <v>191</v>
      </c>
      <c r="C114" s="687">
        <v>4865144</v>
      </c>
      <c r="D114" s="194" t="s">
        <v>12</v>
      </c>
      <c r="E114" s="195" t="s">
        <v>353</v>
      </c>
      <c r="F114" s="688">
        <v>-200</v>
      </c>
      <c r="G114" s="689">
        <v>85367</v>
      </c>
      <c r="H114" s="690">
        <v>85301</v>
      </c>
      <c r="I114" s="373">
        <f>G114-H114</f>
        <v>66</v>
      </c>
      <c r="J114" s="373">
        <f t="shared" si="10"/>
        <v>-13200</v>
      </c>
      <c r="K114" s="373">
        <f t="shared" si="8"/>
        <v>-0.0132</v>
      </c>
      <c r="L114" s="689">
        <v>113825</v>
      </c>
      <c r="M114" s="690">
        <v>112997</v>
      </c>
      <c r="N114" s="373">
        <f>L114-M114</f>
        <v>828</v>
      </c>
      <c r="O114" s="373">
        <f t="shared" si="11"/>
        <v>-165600</v>
      </c>
      <c r="P114" s="373">
        <f t="shared" si="9"/>
        <v>-0.1656</v>
      </c>
      <c r="Q114" s="684"/>
    </row>
    <row r="115" spans="1:17" ht="18" customHeight="1">
      <c r="A115" s="416"/>
      <c r="B115" s="477" t="s">
        <v>186</v>
      </c>
      <c r="C115" s="436"/>
      <c r="D115" s="104"/>
      <c r="E115" s="104"/>
      <c r="F115" s="402"/>
      <c r="G115" s="616"/>
      <c r="H115" s="615"/>
      <c r="I115" s="382"/>
      <c r="J115" s="382"/>
      <c r="K115" s="382"/>
      <c r="L115" s="333"/>
      <c r="M115" s="382"/>
      <c r="N115" s="382"/>
      <c r="O115" s="382"/>
      <c r="P115" s="382"/>
      <c r="Q115" s="401"/>
    </row>
    <row r="116" spans="1:17" ht="18" customHeight="1">
      <c r="A116" s="416"/>
      <c r="B116" s="476" t="s">
        <v>192</v>
      </c>
      <c r="C116" s="436"/>
      <c r="D116" s="152"/>
      <c r="E116" s="152"/>
      <c r="F116" s="402"/>
      <c r="G116" s="616"/>
      <c r="H116" s="615"/>
      <c r="I116" s="382"/>
      <c r="J116" s="382"/>
      <c r="K116" s="382"/>
      <c r="L116" s="333"/>
      <c r="M116" s="382"/>
      <c r="N116" s="382"/>
      <c r="O116" s="382"/>
      <c r="P116" s="382"/>
      <c r="Q116" s="401"/>
    </row>
    <row r="117" spans="1:17" ht="18" customHeight="1">
      <c r="A117" s="416">
        <v>12</v>
      </c>
      <c r="B117" s="475" t="s">
        <v>407</v>
      </c>
      <c r="C117" s="436">
        <v>4864892</v>
      </c>
      <c r="D117" s="152" t="s">
        <v>12</v>
      </c>
      <c r="E117" s="116" t="s">
        <v>353</v>
      </c>
      <c r="F117" s="409">
        <v>500</v>
      </c>
      <c r="G117" s="445">
        <v>190</v>
      </c>
      <c r="H117" s="446">
        <v>332</v>
      </c>
      <c r="I117" s="358">
        <f>G117-H117</f>
        <v>-142</v>
      </c>
      <c r="J117" s="358">
        <f t="shared" si="10"/>
        <v>-71000</v>
      </c>
      <c r="K117" s="358">
        <f t="shared" si="8"/>
        <v>-0.071</v>
      </c>
      <c r="L117" s="445">
        <v>17556</v>
      </c>
      <c r="M117" s="446">
        <v>17749</v>
      </c>
      <c r="N117" s="358">
        <f>L117-M117</f>
        <v>-193</v>
      </c>
      <c r="O117" s="358">
        <f t="shared" si="11"/>
        <v>-96500</v>
      </c>
      <c r="P117" s="358">
        <f t="shared" si="9"/>
        <v>-0.0965</v>
      </c>
      <c r="Q117" s="693"/>
    </row>
    <row r="118" spans="1:17" s="733" customFormat="1" ht="18" customHeight="1">
      <c r="A118" s="416">
        <v>13</v>
      </c>
      <c r="B118" s="475" t="s">
        <v>410</v>
      </c>
      <c r="C118" s="436">
        <v>4864826</v>
      </c>
      <c r="D118" s="152" t="s">
        <v>12</v>
      </c>
      <c r="E118" s="116" t="s">
        <v>353</v>
      </c>
      <c r="F118" s="409">
        <v>83.33333333333334</v>
      </c>
      <c r="G118" s="445">
        <v>3150</v>
      </c>
      <c r="H118" s="446">
        <v>3150</v>
      </c>
      <c r="I118" s="358">
        <f>G118-H118</f>
        <v>0</v>
      </c>
      <c r="J118" s="358">
        <f t="shared" si="10"/>
        <v>0</v>
      </c>
      <c r="K118" s="358">
        <f t="shared" si="8"/>
        <v>0</v>
      </c>
      <c r="L118" s="445">
        <v>979490</v>
      </c>
      <c r="M118" s="446">
        <v>979490</v>
      </c>
      <c r="N118" s="358">
        <f>L118-M118</f>
        <v>0</v>
      </c>
      <c r="O118" s="358">
        <f t="shared" si="11"/>
        <v>0</v>
      </c>
      <c r="P118" s="358">
        <f t="shared" si="9"/>
        <v>0</v>
      </c>
      <c r="Q118" s="753"/>
    </row>
    <row r="119" spans="1:17" ht="18" customHeight="1">
      <c r="A119" s="416">
        <v>14</v>
      </c>
      <c r="B119" s="475" t="s">
        <v>121</v>
      </c>
      <c r="C119" s="436">
        <v>4864791</v>
      </c>
      <c r="D119" s="152" t="s">
        <v>12</v>
      </c>
      <c r="E119" s="116" t="s">
        <v>353</v>
      </c>
      <c r="F119" s="409">
        <v>166.66666666666669</v>
      </c>
      <c r="G119" s="445">
        <v>989435</v>
      </c>
      <c r="H119" s="446">
        <v>989642</v>
      </c>
      <c r="I119" s="358">
        <f>G119-H119</f>
        <v>-207</v>
      </c>
      <c r="J119" s="358">
        <f t="shared" si="10"/>
        <v>-34500.00000000001</v>
      </c>
      <c r="K119" s="358">
        <f t="shared" si="8"/>
        <v>-0.03450000000000001</v>
      </c>
      <c r="L119" s="445">
        <v>993684</v>
      </c>
      <c r="M119" s="446">
        <v>993688</v>
      </c>
      <c r="N119" s="358">
        <f>L119-M119</f>
        <v>-4</v>
      </c>
      <c r="O119" s="358">
        <f t="shared" si="11"/>
        <v>-666.6666666666667</v>
      </c>
      <c r="P119" s="358">
        <f t="shared" si="9"/>
        <v>-0.0006666666666666668</v>
      </c>
      <c r="Q119" s="736"/>
    </row>
    <row r="120" spans="1:17" ht="18" customHeight="1">
      <c r="A120" s="416"/>
      <c r="B120" s="414"/>
      <c r="C120" s="436"/>
      <c r="D120" s="104"/>
      <c r="E120" s="116"/>
      <c r="F120" s="409"/>
      <c r="G120" s="442"/>
      <c r="H120" s="443"/>
      <c r="I120" s="358"/>
      <c r="J120" s="358"/>
      <c r="K120" s="358"/>
      <c r="L120" s="442"/>
      <c r="M120" s="443"/>
      <c r="N120" s="382"/>
      <c r="O120" s="382"/>
      <c r="P120" s="382"/>
      <c r="Q120" s="401"/>
    </row>
    <row r="121" spans="1:17" ht="18" customHeight="1">
      <c r="A121" s="416"/>
      <c r="B121" s="476" t="s">
        <v>193</v>
      </c>
      <c r="C121" s="436"/>
      <c r="D121" s="152"/>
      <c r="E121" s="152"/>
      <c r="F121" s="409"/>
      <c r="G121" s="442"/>
      <c r="H121" s="443"/>
      <c r="I121" s="382"/>
      <c r="J121" s="382"/>
      <c r="K121" s="382"/>
      <c r="L121" s="333"/>
      <c r="M121" s="382"/>
      <c r="N121" s="382"/>
      <c r="O121" s="382"/>
      <c r="P121" s="382"/>
      <c r="Q121" s="401"/>
    </row>
    <row r="122" spans="1:17" ht="18" customHeight="1">
      <c r="A122" s="416">
        <v>15</v>
      </c>
      <c r="B122" s="414" t="s">
        <v>194</v>
      </c>
      <c r="C122" s="436">
        <v>4865133</v>
      </c>
      <c r="D122" s="104" t="s">
        <v>12</v>
      </c>
      <c r="E122" s="116" t="s">
        <v>353</v>
      </c>
      <c r="F122" s="409">
        <v>-100</v>
      </c>
      <c r="G122" s="442">
        <v>302122</v>
      </c>
      <c r="H122" s="443">
        <v>301800</v>
      </c>
      <c r="I122" s="382">
        <f>G122-H122</f>
        <v>322</v>
      </c>
      <c r="J122" s="382">
        <f t="shared" si="10"/>
        <v>-32200</v>
      </c>
      <c r="K122" s="382">
        <f t="shared" si="8"/>
        <v>-0.0322</v>
      </c>
      <c r="L122" s="442">
        <v>46221</v>
      </c>
      <c r="M122" s="443">
        <v>44785</v>
      </c>
      <c r="N122" s="382">
        <f>L122-M122</f>
        <v>1436</v>
      </c>
      <c r="O122" s="382">
        <f t="shared" si="11"/>
        <v>-143600</v>
      </c>
      <c r="P122" s="382">
        <f t="shared" si="9"/>
        <v>-0.1436</v>
      </c>
      <c r="Q122" s="401"/>
    </row>
    <row r="123" spans="1:17" ht="18" customHeight="1">
      <c r="A123" s="416"/>
      <c r="B123" s="477" t="s">
        <v>195</v>
      </c>
      <c r="C123" s="436"/>
      <c r="D123" s="104"/>
      <c r="E123" s="152"/>
      <c r="F123" s="409"/>
      <c r="G123" s="616"/>
      <c r="H123" s="615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s="733" customFormat="1" ht="18" customHeight="1">
      <c r="A124" s="416">
        <v>16</v>
      </c>
      <c r="B124" s="414" t="s">
        <v>182</v>
      </c>
      <c r="C124" s="436">
        <v>4865076</v>
      </c>
      <c r="D124" s="104" t="s">
        <v>12</v>
      </c>
      <c r="E124" s="116" t="s">
        <v>353</v>
      </c>
      <c r="F124" s="409">
        <v>-100</v>
      </c>
      <c r="G124" s="445">
        <v>3891</v>
      </c>
      <c r="H124" s="351">
        <v>3891</v>
      </c>
      <c r="I124" s="358">
        <f>G124-H124</f>
        <v>0</v>
      </c>
      <c r="J124" s="358">
        <f t="shared" si="10"/>
        <v>0</v>
      </c>
      <c r="K124" s="358">
        <f t="shared" si="8"/>
        <v>0</v>
      </c>
      <c r="L124" s="445">
        <v>18510</v>
      </c>
      <c r="M124" s="351">
        <v>18510</v>
      </c>
      <c r="N124" s="358">
        <f>L124-M124</f>
        <v>0</v>
      </c>
      <c r="O124" s="358">
        <f t="shared" si="11"/>
        <v>0</v>
      </c>
      <c r="P124" s="358">
        <f t="shared" si="9"/>
        <v>0</v>
      </c>
      <c r="Q124" s="776"/>
    </row>
    <row r="125" spans="1:17" ht="18" customHeight="1">
      <c r="A125" s="416">
        <v>17</v>
      </c>
      <c r="B125" s="475" t="s">
        <v>196</v>
      </c>
      <c r="C125" s="436">
        <v>4865077</v>
      </c>
      <c r="D125" s="152" t="s">
        <v>12</v>
      </c>
      <c r="E125" s="116" t="s">
        <v>353</v>
      </c>
      <c r="F125" s="409">
        <v>-100</v>
      </c>
      <c r="G125" s="616"/>
      <c r="H125" s="620"/>
      <c r="I125" s="382">
        <f>G125-H125</f>
        <v>0</v>
      </c>
      <c r="J125" s="382">
        <f t="shared" si="10"/>
        <v>0</v>
      </c>
      <c r="K125" s="382">
        <f t="shared" si="8"/>
        <v>0</v>
      </c>
      <c r="L125" s="327"/>
      <c r="M125" s="358"/>
      <c r="N125" s="382">
        <f>L125-M125</f>
        <v>0</v>
      </c>
      <c r="O125" s="382">
        <f t="shared" si="11"/>
        <v>0</v>
      </c>
      <c r="P125" s="382">
        <f t="shared" si="9"/>
        <v>0</v>
      </c>
      <c r="Q125" s="401"/>
    </row>
    <row r="126" spans="1:17" ht="18" customHeight="1">
      <c r="A126" s="440"/>
      <c r="B126" s="476" t="s">
        <v>51</v>
      </c>
      <c r="C126" s="406"/>
      <c r="D126" s="93"/>
      <c r="E126" s="93"/>
      <c r="F126" s="409"/>
      <c r="G126" s="616"/>
      <c r="H126" s="615"/>
      <c r="I126" s="382"/>
      <c r="J126" s="382"/>
      <c r="K126" s="382"/>
      <c r="L126" s="333"/>
      <c r="M126" s="382"/>
      <c r="N126" s="382"/>
      <c r="O126" s="382"/>
      <c r="P126" s="382"/>
      <c r="Q126" s="401"/>
    </row>
    <row r="127" spans="1:17" s="733" customFormat="1" ht="18" customHeight="1">
      <c r="A127" s="416">
        <v>18</v>
      </c>
      <c r="B127" s="777" t="s">
        <v>201</v>
      </c>
      <c r="C127" s="436">
        <v>4864824</v>
      </c>
      <c r="D127" s="116" t="s">
        <v>12</v>
      </c>
      <c r="E127" s="116" t="s">
        <v>353</v>
      </c>
      <c r="F127" s="409">
        <v>-100</v>
      </c>
      <c r="G127" s="445">
        <v>2172</v>
      </c>
      <c r="H127" s="446">
        <v>1929</v>
      </c>
      <c r="I127" s="358">
        <f>G127-H127</f>
        <v>243</v>
      </c>
      <c r="J127" s="358">
        <f t="shared" si="10"/>
        <v>-24300</v>
      </c>
      <c r="K127" s="358">
        <f t="shared" si="8"/>
        <v>-0.0243</v>
      </c>
      <c r="L127" s="445">
        <v>78741</v>
      </c>
      <c r="M127" s="446">
        <v>79447</v>
      </c>
      <c r="N127" s="358">
        <f>L127-M127</f>
        <v>-706</v>
      </c>
      <c r="O127" s="358">
        <f t="shared" si="11"/>
        <v>70600</v>
      </c>
      <c r="P127" s="358">
        <f t="shared" si="9"/>
        <v>0.0706</v>
      </c>
      <c r="Q127" s="772"/>
    </row>
    <row r="128" spans="1:17" ht="18" customHeight="1">
      <c r="A128" s="416"/>
      <c r="B128" s="477" t="s">
        <v>52</v>
      </c>
      <c r="C128" s="409"/>
      <c r="D128" s="104"/>
      <c r="E128" s="104"/>
      <c r="F128" s="409"/>
      <c r="G128" s="616"/>
      <c r="H128" s="615"/>
      <c r="I128" s="382"/>
      <c r="J128" s="382"/>
      <c r="K128" s="382"/>
      <c r="L128" s="333"/>
      <c r="M128" s="382"/>
      <c r="N128" s="382"/>
      <c r="O128" s="382"/>
      <c r="P128" s="382"/>
      <c r="Q128" s="401"/>
    </row>
    <row r="129" spans="1:17" ht="18" customHeight="1">
      <c r="A129" s="416"/>
      <c r="B129" s="477" t="s">
        <v>53</v>
      </c>
      <c r="C129" s="409"/>
      <c r="D129" s="104"/>
      <c r="E129" s="104"/>
      <c r="F129" s="409"/>
      <c r="G129" s="616"/>
      <c r="H129" s="615"/>
      <c r="I129" s="382"/>
      <c r="J129" s="382"/>
      <c r="K129" s="382"/>
      <c r="L129" s="333"/>
      <c r="M129" s="382"/>
      <c r="N129" s="382"/>
      <c r="O129" s="382"/>
      <c r="P129" s="382"/>
      <c r="Q129" s="401"/>
    </row>
    <row r="130" spans="1:17" ht="18" customHeight="1">
      <c r="A130" s="416"/>
      <c r="B130" s="477" t="s">
        <v>54</v>
      </c>
      <c r="C130" s="409"/>
      <c r="D130" s="104"/>
      <c r="E130" s="104"/>
      <c r="F130" s="409"/>
      <c r="G130" s="616"/>
      <c r="H130" s="615"/>
      <c r="I130" s="382"/>
      <c r="J130" s="382"/>
      <c r="K130" s="382"/>
      <c r="L130" s="333"/>
      <c r="M130" s="382"/>
      <c r="N130" s="382"/>
      <c r="O130" s="382"/>
      <c r="P130" s="382"/>
      <c r="Q130" s="401"/>
    </row>
    <row r="131" spans="1:17" ht="17.25" customHeight="1">
      <c r="A131" s="416">
        <v>19</v>
      </c>
      <c r="B131" s="475" t="s">
        <v>55</v>
      </c>
      <c r="C131" s="436">
        <v>4865090</v>
      </c>
      <c r="D131" s="152" t="s">
        <v>12</v>
      </c>
      <c r="E131" s="116" t="s">
        <v>353</v>
      </c>
      <c r="F131" s="409">
        <v>-100</v>
      </c>
      <c r="G131" s="442">
        <v>9435</v>
      </c>
      <c r="H131" s="443">
        <v>9465</v>
      </c>
      <c r="I131" s="382">
        <f>G131-H131</f>
        <v>-30</v>
      </c>
      <c r="J131" s="382">
        <f t="shared" si="10"/>
        <v>3000</v>
      </c>
      <c r="K131" s="382">
        <f t="shared" si="8"/>
        <v>0.003</v>
      </c>
      <c r="L131" s="442">
        <v>29071</v>
      </c>
      <c r="M131" s="443">
        <v>29111</v>
      </c>
      <c r="N131" s="382">
        <f>L131-M131</f>
        <v>-40</v>
      </c>
      <c r="O131" s="382">
        <f t="shared" si="11"/>
        <v>4000</v>
      </c>
      <c r="P131" s="382">
        <f t="shared" si="9"/>
        <v>0.004</v>
      </c>
      <c r="Q131" s="542"/>
    </row>
    <row r="132" spans="1:17" ht="18" customHeight="1">
      <c r="A132" s="416">
        <v>20</v>
      </c>
      <c r="B132" s="475" t="s">
        <v>56</v>
      </c>
      <c r="C132" s="436">
        <v>4902519</v>
      </c>
      <c r="D132" s="152" t="s">
        <v>12</v>
      </c>
      <c r="E132" s="116" t="s">
        <v>353</v>
      </c>
      <c r="F132" s="409">
        <v>-100</v>
      </c>
      <c r="G132" s="442">
        <v>10872</v>
      </c>
      <c r="H132" s="443">
        <v>10701</v>
      </c>
      <c r="I132" s="382">
        <f>G132-H132</f>
        <v>171</v>
      </c>
      <c r="J132" s="382">
        <f t="shared" si="10"/>
        <v>-17100</v>
      </c>
      <c r="K132" s="382">
        <f t="shared" si="8"/>
        <v>-0.0171</v>
      </c>
      <c r="L132" s="442">
        <v>53228</v>
      </c>
      <c r="M132" s="443">
        <v>52780</v>
      </c>
      <c r="N132" s="382">
        <f>L132-M132</f>
        <v>448</v>
      </c>
      <c r="O132" s="382">
        <f t="shared" si="11"/>
        <v>-44800</v>
      </c>
      <c r="P132" s="382">
        <f t="shared" si="9"/>
        <v>-0.0448</v>
      </c>
      <c r="Q132" s="401"/>
    </row>
    <row r="133" spans="1:17" ht="18" customHeight="1">
      <c r="A133" s="416">
        <v>21</v>
      </c>
      <c r="B133" s="475" t="s">
        <v>57</v>
      </c>
      <c r="C133" s="436">
        <v>4902520</v>
      </c>
      <c r="D133" s="152" t="s">
        <v>12</v>
      </c>
      <c r="E133" s="116" t="s">
        <v>353</v>
      </c>
      <c r="F133" s="409">
        <v>-100</v>
      </c>
      <c r="G133" s="442">
        <v>16575</v>
      </c>
      <c r="H133" s="443">
        <v>16306</v>
      </c>
      <c r="I133" s="382">
        <f>G133-H133</f>
        <v>269</v>
      </c>
      <c r="J133" s="382">
        <f t="shared" si="10"/>
        <v>-26900</v>
      </c>
      <c r="K133" s="382">
        <f t="shared" si="8"/>
        <v>-0.0269</v>
      </c>
      <c r="L133" s="442">
        <v>56643</v>
      </c>
      <c r="M133" s="443">
        <v>55928</v>
      </c>
      <c r="N133" s="382">
        <f>L133-M133</f>
        <v>715</v>
      </c>
      <c r="O133" s="382">
        <f t="shared" si="11"/>
        <v>-71500</v>
      </c>
      <c r="P133" s="382">
        <f t="shared" si="9"/>
        <v>-0.0715</v>
      </c>
      <c r="Q133" s="401"/>
    </row>
    <row r="134" spans="1:17" ht="18" customHeight="1">
      <c r="A134" s="416"/>
      <c r="B134" s="475"/>
      <c r="C134" s="436"/>
      <c r="D134" s="152"/>
      <c r="E134" s="152"/>
      <c r="F134" s="409"/>
      <c r="G134" s="616"/>
      <c r="H134" s="615"/>
      <c r="I134" s="382"/>
      <c r="J134" s="382"/>
      <c r="K134" s="382"/>
      <c r="L134" s="333"/>
      <c r="M134" s="382"/>
      <c r="N134" s="382"/>
      <c r="O134" s="382"/>
      <c r="P134" s="382"/>
      <c r="Q134" s="401"/>
    </row>
    <row r="135" spans="1:17" ht="18" customHeight="1">
      <c r="A135" s="416"/>
      <c r="B135" s="476" t="s">
        <v>58</v>
      </c>
      <c r="C135" s="436"/>
      <c r="D135" s="152"/>
      <c r="E135" s="152"/>
      <c r="F135" s="409"/>
      <c r="G135" s="616"/>
      <c r="H135" s="615"/>
      <c r="I135" s="382"/>
      <c r="J135" s="382"/>
      <c r="K135" s="382"/>
      <c r="L135" s="333"/>
      <c r="M135" s="382"/>
      <c r="N135" s="382"/>
      <c r="O135" s="382"/>
      <c r="P135" s="382"/>
      <c r="Q135" s="401"/>
    </row>
    <row r="136" spans="1:17" ht="18" customHeight="1">
      <c r="A136" s="416">
        <v>22</v>
      </c>
      <c r="B136" s="475" t="s">
        <v>59</v>
      </c>
      <c r="C136" s="436">
        <v>4902521</v>
      </c>
      <c r="D136" s="152" t="s">
        <v>12</v>
      </c>
      <c r="E136" s="116" t="s">
        <v>353</v>
      </c>
      <c r="F136" s="409">
        <v>-100</v>
      </c>
      <c r="G136" s="442">
        <v>43012</v>
      </c>
      <c r="H136" s="443">
        <v>42990</v>
      </c>
      <c r="I136" s="382">
        <f aca="true" t="shared" si="12" ref="I136:I141">G136-H136</f>
        <v>22</v>
      </c>
      <c r="J136" s="382">
        <f t="shared" si="10"/>
        <v>-2200</v>
      </c>
      <c r="K136" s="382">
        <f t="shared" si="8"/>
        <v>-0.0022</v>
      </c>
      <c r="L136" s="442">
        <v>20088</v>
      </c>
      <c r="M136" s="443">
        <v>18907</v>
      </c>
      <c r="N136" s="382">
        <f aca="true" t="shared" si="13" ref="N136:N141">L136-M136</f>
        <v>1181</v>
      </c>
      <c r="O136" s="382">
        <f t="shared" si="11"/>
        <v>-118100</v>
      </c>
      <c r="P136" s="382">
        <f t="shared" si="9"/>
        <v>-0.1181</v>
      </c>
      <c r="Q136" s="401"/>
    </row>
    <row r="137" spans="1:17" ht="18" customHeight="1">
      <c r="A137" s="416">
        <v>23</v>
      </c>
      <c r="B137" s="475" t="s">
        <v>60</v>
      </c>
      <c r="C137" s="436">
        <v>4902522</v>
      </c>
      <c r="D137" s="152" t="s">
        <v>12</v>
      </c>
      <c r="E137" s="116" t="s">
        <v>353</v>
      </c>
      <c r="F137" s="409">
        <v>-100</v>
      </c>
      <c r="G137" s="442">
        <v>840</v>
      </c>
      <c r="H137" s="443">
        <v>840</v>
      </c>
      <c r="I137" s="382">
        <f t="shared" si="12"/>
        <v>0</v>
      </c>
      <c r="J137" s="382">
        <f t="shared" si="10"/>
        <v>0</v>
      </c>
      <c r="K137" s="382">
        <f t="shared" si="8"/>
        <v>0</v>
      </c>
      <c r="L137" s="442">
        <v>185</v>
      </c>
      <c r="M137" s="443">
        <v>185</v>
      </c>
      <c r="N137" s="382">
        <f t="shared" si="13"/>
        <v>0</v>
      </c>
      <c r="O137" s="382">
        <f t="shared" si="11"/>
        <v>0</v>
      </c>
      <c r="P137" s="382">
        <f t="shared" si="9"/>
        <v>0</v>
      </c>
      <c r="Q137" s="401"/>
    </row>
    <row r="138" spans="1:17" ht="18" customHeight="1">
      <c r="A138" s="416">
        <v>24</v>
      </c>
      <c r="B138" s="475" t="s">
        <v>61</v>
      </c>
      <c r="C138" s="436">
        <v>4902523</v>
      </c>
      <c r="D138" s="152" t="s">
        <v>12</v>
      </c>
      <c r="E138" s="116" t="s">
        <v>353</v>
      </c>
      <c r="F138" s="409">
        <v>-100</v>
      </c>
      <c r="G138" s="442">
        <v>999815</v>
      </c>
      <c r="H138" s="443">
        <v>999815</v>
      </c>
      <c r="I138" s="382">
        <f t="shared" si="12"/>
        <v>0</v>
      </c>
      <c r="J138" s="382">
        <f t="shared" si="10"/>
        <v>0</v>
      </c>
      <c r="K138" s="382">
        <f t="shared" si="8"/>
        <v>0</v>
      </c>
      <c r="L138" s="442">
        <v>999943</v>
      </c>
      <c r="M138" s="443">
        <v>999943</v>
      </c>
      <c r="N138" s="382">
        <f t="shared" si="13"/>
        <v>0</v>
      </c>
      <c r="O138" s="382">
        <f t="shared" si="11"/>
        <v>0</v>
      </c>
      <c r="P138" s="382">
        <f t="shared" si="9"/>
        <v>0</v>
      </c>
      <c r="Q138" s="401"/>
    </row>
    <row r="139" spans="1:17" s="733" customFormat="1" ht="18" customHeight="1">
      <c r="A139" s="416">
        <v>25</v>
      </c>
      <c r="B139" s="414" t="s">
        <v>62</v>
      </c>
      <c r="C139" s="409">
        <v>4902524</v>
      </c>
      <c r="D139" s="104" t="s">
        <v>12</v>
      </c>
      <c r="E139" s="116" t="s">
        <v>353</v>
      </c>
      <c r="F139" s="409">
        <v>-100</v>
      </c>
      <c r="G139" s="445">
        <v>0</v>
      </c>
      <c r="H139" s="351">
        <v>0</v>
      </c>
      <c r="I139" s="358">
        <f t="shared" si="12"/>
        <v>0</v>
      </c>
      <c r="J139" s="358">
        <f t="shared" si="10"/>
        <v>0</v>
      </c>
      <c r="K139" s="358">
        <f t="shared" si="8"/>
        <v>0</v>
      </c>
      <c r="L139" s="445">
        <v>0</v>
      </c>
      <c r="M139" s="446">
        <v>0</v>
      </c>
      <c r="N139" s="358">
        <f t="shared" si="13"/>
        <v>0</v>
      </c>
      <c r="O139" s="358">
        <f t="shared" si="11"/>
        <v>0</v>
      </c>
      <c r="P139" s="358">
        <f t="shared" si="9"/>
        <v>0</v>
      </c>
      <c r="Q139" s="772"/>
    </row>
    <row r="140" spans="1:17" ht="18" customHeight="1">
      <c r="A140" s="416">
        <v>26</v>
      </c>
      <c r="B140" s="414" t="s">
        <v>63</v>
      </c>
      <c r="C140" s="409">
        <v>4902605</v>
      </c>
      <c r="D140" s="104" t="s">
        <v>12</v>
      </c>
      <c r="E140" s="116" t="s">
        <v>353</v>
      </c>
      <c r="F140" s="754">
        <v>-1333.33</v>
      </c>
      <c r="G140" s="442">
        <v>0</v>
      </c>
      <c r="H140" s="443">
        <v>0</v>
      </c>
      <c r="I140" s="382">
        <f t="shared" si="12"/>
        <v>0</v>
      </c>
      <c r="J140" s="382">
        <f t="shared" si="10"/>
        <v>0</v>
      </c>
      <c r="K140" s="382">
        <f t="shared" si="8"/>
        <v>0</v>
      </c>
      <c r="L140" s="442">
        <v>0</v>
      </c>
      <c r="M140" s="443">
        <v>0</v>
      </c>
      <c r="N140" s="382">
        <f t="shared" si="13"/>
        <v>0</v>
      </c>
      <c r="O140" s="382">
        <f t="shared" si="11"/>
        <v>0</v>
      </c>
      <c r="P140" s="382">
        <f t="shared" si="9"/>
        <v>0</v>
      </c>
      <c r="Q140" s="401"/>
    </row>
    <row r="141" spans="1:17" ht="18" customHeight="1">
      <c r="A141" s="416">
        <v>27</v>
      </c>
      <c r="B141" s="414" t="s">
        <v>64</v>
      </c>
      <c r="C141" s="409">
        <v>4902526</v>
      </c>
      <c r="D141" s="104" t="s">
        <v>12</v>
      </c>
      <c r="E141" s="116" t="s">
        <v>353</v>
      </c>
      <c r="F141" s="409">
        <v>-100</v>
      </c>
      <c r="G141" s="442">
        <v>17342</v>
      </c>
      <c r="H141" s="443">
        <v>17346</v>
      </c>
      <c r="I141" s="382">
        <f t="shared" si="12"/>
        <v>-4</v>
      </c>
      <c r="J141" s="382">
        <f t="shared" si="10"/>
        <v>400</v>
      </c>
      <c r="K141" s="382">
        <f t="shared" si="8"/>
        <v>0.0004</v>
      </c>
      <c r="L141" s="442">
        <v>17870</v>
      </c>
      <c r="M141" s="443">
        <v>17028</v>
      </c>
      <c r="N141" s="382">
        <f t="shared" si="13"/>
        <v>842</v>
      </c>
      <c r="O141" s="382">
        <f t="shared" si="11"/>
        <v>-84200</v>
      </c>
      <c r="P141" s="382">
        <f t="shared" si="9"/>
        <v>-0.0842</v>
      </c>
      <c r="Q141" s="401"/>
    </row>
    <row r="142" spans="1:17" s="733" customFormat="1" ht="18" customHeight="1">
      <c r="A142" s="416">
        <v>28</v>
      </c>
      <c r="B142" s="414" t="s">
        <v>65</v>
      </c>
      <c r="C142" s="409">
        <v>4902529</v>
      </c>
      <c r="D142" s="104" t="s">
        <v>12</v>
      </c>
      <c r="E142" s="116" t="s">
        <v>353</v>
      </c>
      <c r="F142" s="409">
        <v>-44.44</v>
      </c>
      <c r="G142" s="445">
        <v>998319</v>
      </c>
      <c r="H142" s="446">
        <v>998341</v>
      </c>
      <c r="I142" s="358">
        <f>G142-H142</f>
        <v>-22</v>
      </c>
      <c r="J142" s="358">
        <f t="shared" si="10"/>
        <v>977.68</v>
      </c>
      <c r="K142" s="358">
        <f t="shared" si="8"/>
        <v>0.0009776799999999999</v>
      </c>
      <c r="L142" s="445">
        <v>324</v>
      </c>
      <c r="M142" s="446">
        <v>277</v>
      </c>
      <c r="N142" s="358">
        <f>L142-M142</f>
        <v>47</v>
      </c>
      <c r="O142" s="358">
        <f t="shared" si="11"/>
        <v>-2088.68</v>
      </c>
      <c r="P142" s="358">
        <f t="shared" si="9"/>
        <v>-0.00208868</v>
      </c>
      <c r="Q142" s="753"/>
    </row>
    <row r="143" spans="1:17" ht="18" customHeight="1">
      <c r="A143" s="416">
        <v>29</v>
      </c>
      <c r="B143" s="414" t="s">
        <v>146</v>
      </c>
      <c r="C143" s="409">
        <v>4865087</v>
      </c>
      <c r="D143" s="104" t="s">
        <v>12</v>
      </c>
      <c r="E143" s="116" t="s">
        <v>353</v>
      </c>
      <c r="F143" s="409">
        <v>-100</v>
      </c>
      <c r="G143" s="445">
        <v>0</v>
      </c>
      <c r="H143" s="446">
        <v>0</v>
      </c>
      <c r="I143" s="358">
        <f>G143-H143</f>
        <v>0</v>
      </c>
      <c r="J143" s="358">
        <f t="shared" si="10"/>
        <v>0</v>
      </c>
      <c r="K143" s="358">
        <f t="shared" si="8"/>
        <v>0</v>
      </c>
      <c r="L143" s="445">
        <v>0</v>
      </c>
      <c r="M143" s="446">
        <v>0</v>
      </c>
      <c r="N143" s="358">
        <f>L143-M143</f>
        <v>0</v>
      </c>
      <c r="O143" s="358">
        <f t="shared" si="11"/>
        <v>0</v>
      </c>
      <c r="P143" s="358">
        <f t="shared" si="9"/>
        <v>0</v>
      </c>
      <c r="Q143" s="401"/>
    </row>
    <row r="144" spans="1:17" ht="18" customHeight="1">
      <c r="A144" s="416"/>
      <c r="B144" s="477" t="s">
        <v>80</v>
      </c>
      <c r="C144" s="409"/>
      <c r="D144" s="104"/>
      <c r="E144" s="104"/>
      <c r="F144" s="409"/>
      <c r="G144" s="616"/>
      <c r="H144" s="615"/>
      <c r="I144" s="382"/>
      <c r="J144" s="382"/>
      <c r="K144" s="382"/>
      <c r="L144" s="333"/>
      <c r="M144" s="382"/>
      <c r="N144" s="382"/>
      <c r="O144" s="382"/>
      <c r="P144" s="382"/>
      <c r="Q144" s="401"/>
    </row>
    <row r="145" spans="1:17" ht="18">
      <c r="A145" s="416">
        <v>30</v>
      </c>
      <c r="B145" s="414" t="s">
        <v>81</v>
      </c>
      <c r="C145" s="409">
        <v>4902577</v>
      </c>
      <c r="D145" s="104" t="s">
        <v>12</v>
      </c>
      <c r="E145" s="116" t="s">
        <v>353</v>
      </c>
      <c r="F145" s="409">
        <v>400</v>
      </c>
      <c r="G145" s="442">
        <v>995589</v>
      </c>
      <c r="H145" s="443">
        <v>995589</v>
      </c>
      <c r="I145" s="382">
        <f>G145-H145</f>
        <v>0</v>
      </c>
      <c r="J145" s="382">
        <f t="shared" si="10"/>
        <v>0</v>
      </c>
      <c r="K145" s="382">
        <f t="shared" si="8"/>
        <v>0</v>
      </c>
      <c r="L145" s="442">
        <v>48</v>
      </c>
      <c r="M145" s="443">
        <v>43</v>
      </c>
      <c r="N145" s="382">
        <f>L145-M145</f>
        <v>5</v>
      </c>
      <c r="O145" s="382">
        <f t="shared" si="11"/>
        <v>2000</v>
      </c>
      <c r="P145" s="382">
        <f t="shared" si="9"/>
        <v>0.002</v>
      </c>
      <c r="Q145" s="718"/>
    </row>
    <row r="146" spans="1:17" s="733" customFormat="1" ht="18" customHeight="1">
      <c r="A146" s="416">
        <v>31</v>
      </c>
      <c r="B146" s="414" t="s">
        <v>82</v>
      </c>
      <c r="C146" s="409">
        <v>4902516</v>
      </c>
      <c r="D146" s="104" t="s">
        <v>12</v>
      </c>
      <c r="E146" s="116" t="s">
        <v>353</v>
      </c>
      <c r="F146" s="409">
        <v>-100</v>
      </c>
      <c r="G146" s="445">
        <v>999261</v>
      </c>
      <c r="H146" s="351">
        <v>999261</v>
      </c>
      <c r="I146" s="358">
        <f>G146-H146</f>
        <v>0</v>
      </c>
      <c r="J146" s="358">
        <f t="shared" si="10"/>
        <v>0</v>
      </c>
      <c r="K146" s="358">
        <f t="shared" si="8"/>
        <v>0</v>
      </c>
      <c r="L146" s="445">
        <v>999404</v>
      </c>
      <c r="M146" s="351">
        <v>999404</v>
      </c>
      <c r="N146" s="358">
        <f>L146-M146</f>
        <v>0</v>
      </c>
      <c r="O146" s="358">
        <f t="shared" si="11"/>
        <v>0</v>
      </c>
      <c r="P146" s="358">
        <f t="shared" si="9"/>
        <v>0</v>
      </c>
      <c r="Q146" s="772"/>
    </row>
    <row r="147" spans="1:17" ht="15" customHeight="1" thickBot="1">
      <c r="A147" s="29"/>
      <c r="B147" s="30"/>
      <c r="C147" s="30"/>
      <c r="D147" s="30"/>
      <c r="E147" s="30"/>
      <c r="F147" s="30"/>
      <c r="G147" s="622"/>
      <c r="H147" s="623"/>
      <c r="I147" s="30"/>
      <c r="J147" s="30"/>
      <c r="K147" s="62"/>
      <c r="L147" s="29"/>
      <c r="M147" s="30"/>
      <c r="N147" s="30"/>
      <c r="O147" s="30"/>
      <c r="P147" s="62"/>
      <c r="Q147" s="182"/>
    </row>
    <row r="148" ht="13.5" thickTop="1"/>
    <row r="149" spans="1:16" ht="20.25">
      <c r="A149" s="186" t="s">
        <v>320</v>
      </c>
      <c r="K149" s="233">
        <f>SUM(K99:K147)</f>
        <v>-1.7297223199999996</v>
      </c>
      <c r="P149" s="233">
        <f>SUM(P99:P147)</f>
        <v>-1.1692553466666666</v>
      </c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7" ht="18">
      <c r="A152" s="68"/>
      <c r="K152" s="18"/>
      <c r="P152" s="18"/>
      <c r="Q152" s="538" t="str">
        <f>NDPL!$Q$1</f>
        <v>MAY-2014</v>
      </c>
    </row>
    <row r="153" spans="1:16" ht="12.75">
      <c r="A153" s="68"/>
      <c r="K153" s="18"/>
      <c r="P153" s="18"/>
    </row>
    <row r="154" spans="1:16" ht="12.75">
      <c r="A154" s="68"/>
      <c r="K154" s="18"/>
      <c r="P154" s="18"/>
    </row>
    <row r="155" spans="1:16" ht="12.75">
      <c r="A155" s="68"/>
      <c r="K155" s="18"/>
      <c r="P155" s="18"/>
    </row>
    <row r="156" spans="1:11" ht="13.5" thickBot="1">
      <c r="A156" s="2"/>
      <c r="B156" s="8"/>
      <c r="C156" s="8"/>
      <c r="D156" s="64"/>
      <c r="E156" s="64"/>
      <c r="F156" s="22"/>
      <c r="G156" s="22"/>
      <c r="H156" s="22"/>
      <c r="I156" s="22"/>
      <c r="J156" s="22"/>
      <c r="K156" s="65"/>
    </row>
    <row r="157" spans="1:17" ht="27.75">
      <c r="A157" s="570" t="s">
        <v>199</v>
      </c>
      <c r="B157" s="175"/>
      <c r="C157" s="171"/>
      <c r="D157" s="171"/>
      <c r="E157" s="171"/>
      <c r="F157" s="229"/>
      <c r="G157" s="229"/>
      <c r="H157" s="229"/>
      <c r="I157" s="229"/>
      <c r="J157" s="229"/>
      <c r="K157" s="230"/>
      <c r="L157" s="57"/>
      <c r="M157" s="57"/>
      <c r="N157" s="57"/>
      <c r="O157" s="57"/>
      <c r="P157" s="57"/>
      <c r="Q157" s="58"/>
    </row>
    <row r="158" spans="1:17" ht="24.75" customHeight="1">
      <c r="A158" s="569" t="s">
        <v>322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7">
        <f>K93</f>
        <v>-0.21910112400000017</v>
      </c>
      <c r="L158" s="344"/>
      <c r="M158" s="344"/>
      <c r="N158" s="344"/>
      <c r="O158" s="344"/>
      <c r="P158" s="557">
        <f>P93</f>
        <v>14.635642063999997</v>
      </c>
      <c r="Q158" s="59"/>
    </row>
    <row r="159" spans="1:17" ht="24.75" customHeight="1">
      <c r="A159" s="569" t="s">
        <v>321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557">
        <f>K149</f>
        <v>-1.7297223199999996</v>
      </c>
      <c r="L159" s="344"/>
      <c r="M159" s="344"/>
      <c r="N159" s="344"/>
      <c r="O159" s="344"/>
      <c r="P159" s="557">
        <f>P149</f>
        <v>-1.1692553466666666</v>
      </c>
      <c r="Q159" s="59"/>
    </row>
    <row r="160" spans="1:17" ht="24.75" customHeight="1">
      <c r="A160" s="569" t="s">
        <v>323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557">
        <f>'ROHTAK ROAD'!K43</f>
        <v>1.5815375</v>
      </c>
      <c r="L160" s="344"/>
      <c r="M160" s="344"/>
      <c r="N160" s="344"/>
      <c r="O160" s="344"/>
      <c r="P160" s="557">
        <f>'ROHTAK ROAD'!P43</f>
        <v>0.9621375000000001</v>
      </c>
      <c r="Q160" s="59"/>
    </row>
    <row r="161" spans="1:17" ht="24.75" customHeight="1">
      <c r="A161" s="569" t="s">
        <v>324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557">
        <f>-MES!K40</f>
        <v>-0.008100000000000001</v>
      </c>
      <c r="L161" s="344"/>
      <c r="M161" s="344"/>
      <c r="N161" s="344"/>
      <c r="O161" s="344"/>
      <c r="P161" s="557">
        <f>-MES!P40</f>
        <v>-0.48360000000000003</v>
      </c>
      <c r="Q161" s="59"/>
    </row>
    <row r="162" spans="1:17" ht="29.25" customHeight="1" thickBot="1">
      <c r="A162" s="571" t="s">
        <v>200</v>
      </c>
      <c r="B162" s="231"/>
      <c r="C162" s="232"/>
      <c r="D162" s="232"/>
      <c r="E162" s="232"/>
      <c r="F162" s="232"/>
      <c r="G162" s="232"/>
      <c r="H162" s="232"/>
      <c r="I162" s="232"/>
      <c r="J162" s="232"/>
      <c r="K162" s="572">
        <f>SUM(K158:K161)</f>
        <v>-0.3753859439999998</v>
      </c>
      <c r="L162" s="558"/>
      <c r="M162" s="558"/>
      <c r="N162" s="558"/>
      <c r="O162" s="558"/>
      <c r="P162" s="572">
        <f>SUM(P158:P161)</f>
        <v>13.94492421733333</v>
      </c>
      <c r="Q162" s="187"/>
    </row>
    <row r="167" ht="13.5" thickBot="1"/>
    <row r="168" spans="1:17" ht="12.75">
      <c r="A168" s="270"/>
      <c r="B168" s="271"/>
      <c r="C168" s="271"/>
      <c r="D168" s="271"/>
      <c r="E168" s="271"/>
      <c r="F168" s="271"/>
      <c r="G168" s="271"/>
      <c r="H168" s="57"/>
      <c r="I168" s="57"/>
      <c r="J168" s="57"/>
      <c r="K168" s="57"/>
      <c r="L168" s="57"/>
      <c r="M168" s="57"/>
      <c r="N168" s="57"/>
      <c r="O168" s="57"/>
      <c r="P168" s="57"/>
      <c r="Q168" s="58"/>
    </row>
    <row r="169" spans="1:17" ht="26.25">
      <c r="A169" s="561" t="s">
        <v>334</v>
      </c>
      <c r="B169" s="262"/>
      <c r="C169" s="262"/>
      <c r="D169" s="262"/>
      <c r="E169" s="262"/>
      <c r="F169" s="262"/>
      <c r="G169" s="262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2"/>
      <c r="B170" s="262"/>
      <c r="C170" s="262"/>
      <c r="D170" s="262"/>
      <c r="E170" s="262"/>
      <c r="F170" s="262"/>
      <c r="G170" s="262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15.75">
      <c r="A171" s="273"/>
      <c r="B171" s="274"/>
      <c r="C171" s="274"/>
      <c r="D171" s="274"/>
      <c r="E171" s="274"/>
      <c r="F171" s="274"/>
      <c r="G171" s="274"/>
      <c r="H171" s="19"/>
      <c r="I171" s="19"/>
      <c r="J171" s="19"/>
      <c r="K171" s="316" t="s">
        <v>346</v>
      </c>
      <c r="L171" s="19"/>
      <c r="M171" s="19"/>
      <c r="N171" s="19"/>
      <c r="O171" s="19"/>
      <c r="P171" s="316" t="s">
        <v>347</v>
      </c>
      <c r="Q171" s="59"/>
    </row>
    <row r="172" spans="1:17" ht="12.75">
      <c r="A172" s="275"/>
      <c r="B172" s="160"/>
      <c r="C172" s="160"/>
      <c r="D172" s="160"/>
      <c r="E172" s="160"/>
      <c r="F172" s="160"/>
      <c r="G172" s="160"/>
      <c r="H172" s="19"/>
      <c r="I172" s="19"/>
      <c r="J172" s="19"/>
      <c r="K172" s="19"/>
      <c r="L172" s="19"/>
      <c r="M172" s="19"/>
      <c r="N172" s="19"/>
      <c r="O172" s="19"/>
      <c r="P172" s="19"/>
      <c r="Q172" s="59"/>
    </row>
    <row r="173" spans="1:17" ht="12.75">
      <c r="A173" s="275"/>
      <c r="B173" s="160"/>
      <c r="C173" s="160"/>
      <c r="D173" s="160"/>
      <c r="E173" s="160"/>
      <c r="F173" s="160"/>
      <c r="G173" s="160"/>
      <c r="H173" s="19"/>
      <c r="I173" s="19"/>
      <c r="J173" s="19"/>
      <c r="K173" s="19"/>
      <c r="L173" s="19"/>
      <c r="M173" s="19"/>
      <c r="N173" s="19"/>
      <c r="O173" s="19"/>
      <c r="P173" s="19"/>
      <c r="Q173" s="59"/>
    </row>
    <row r="174" spans="1:17" ht="23.25">
      <c r="A174" s="559" t="s">
        <v>337</v>
      </c>
      <c r="B174" s="263"/>
      <c r="C174" s="263"/>
      <c r="D174" s="264"/>
      <c r="E174" s="264"/>
      <c r="F174" s="265"/>
      <c r="G174" s="264"/>
      <c r="H174" s="19"/>
      <c r="I174" s="19"/>
      <c r="J174" s="19"/>
      <c r="K174" s="564">
        <f>K162</f>
        <v>-0.3753859439999998</v>
      </c>
      <c r="L174" s="562" t="s">
        <v>335</v>
      </c>
      <c r="M174" s="512"/>
      <c r="N174" s="512"/>
      <c r="O174" s="512"/>
      <c r="P174" s="564">
        <f>P162</f>
        <v>13.94492421733333</v>
      </c>
      <c r="Q174" s="566" t="s">
        <v>335</v>
      </c>
    </row>
    <row r="175" spans="1:17" ht="23.25">
      <c r="A175" s="280"/>
      <c r="B175" s="266"/>
      <c r="C175" s="266"/>
      <c r="D175" s="262"/>
      <c r="E175" s="262"/>
      <c r="F175" s="267"/>
      <c r="G175" s="262"/>
      <c r="H175" s="19"/>
      <c r="I175" s="19"/>
      <c r="J175" s="19"/>
      <c r="K175" s="512"/>
      <c r="L175" s="563"/>
      <c r="M175" s="512"/>
      <c r="N175" s="512"/>
      <c r="O175" s="512"/>
      <c r="P175" s="512"/>
      <c r="Q175" s="567"/>
    </row>
    <row r="176" spans="1:17" ht="23.25">
      <c r="A176" s="560" t="s">
        <v>336</v>
      </c>
      <c r="B176" s="268"/>
      <c r="C176" s="51"/>
      <c r="D176" s="262"/>
      <c r="E176" s="262"/>
      <c r="F176" s="269"/>
      <c r="G176" s="264"/>
      <c r="H176" s="19"/>
      <c r="I176" s="19"/>
      <c r="J176" s="19"/>
      <c r="K176" s="512">
        <f>'STEPPED UP GENCO'!K44</f>
        <v>-0.4444742303999999</v>
      </c>
      <c r="L176" s="562" t="s">
        <v>335</v>
      </c>
      <c r="M176" s="512"/>
      <c r="N176" s="512"/>
      <c r="O176" s="512"/>
      <c r="P176" s="564">
        <f>'STEPPED UP GENCO'!P44</f>
        <v>-0.9491016288000002</v>
      </c>
      <c r="Q176" s="566" t="s">
        <v>335</v>
      </c>
    </row>
    <row r="177" spans="1:17" ht="15">
      <c r="A177" s="27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61"/>
      <c r="M177" s="19"/>
      <c r="N177" s="19"/>
      <c r="O177" s="19"/>
      <c r="P177" s="19"/>
      <c r="Q177" s="568"/>
    </row>
    <row r="178" spans="1:17" ht="15">
      <c r="A178" s="27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61"/>
      <c r="M178" s="19"/>
      <c r="N178" s="19"/>
      <c r="O178" s="19"/>
      <c r="P178" s="19"/>
      <c r="Q178" s="568"/>
    </row>
    <row r="179" spans="1:17" ht="15">
      <c r="A179" s="27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261"/>
      <c r="M179" s="19"/>
      <c r="N179" s="19"/>
      <c r="O179" s="19"/>
      <c r="P179" s="19"/>
      <c r="Q179" s="568"/>
    </row>
    <row r="180" spans="1:17" ht="23.25">
      <c r="A180" s="276"/>
      <c r="B180" s="19"/>
      <c r="C180" s="19"/>
      <c r="D180" s="19"/>
      <c r="E180" s="19"/>
      <c r="F180" s="19"/>
      <c r="G180" s="19"/>
      <c r="H180" s="263"/>
      <c r="I180" s="263"/>
      <c r="J180" s="282" t="s">
        <v>338</v>
      </c>
      <c r="K180" s="565">
        <f>SUM(K174:K179)</f>
        <v>-0.8198601743999997</v>
      </c>
      <c r="L180" s="282" t="s">
        <v>335</v>
      </c>
      <c r="M180" s="512"/>
      <c r="N180" s="512"/>
      <c r="O180" s="512"/>
      <c r="P180" s="565">
        <f>SUM(P174:P179)</f>
        <v>12.995822588533331</v>
      </c>
      <c r="Q180" s="282" t="s">
        <v>335</v>
      </c>
    </row>
    <row r="181" spans="1:17" ht="13.5" thickBot="1">
      <c r="A181" s="277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9" max="255" man="1"/>
    <brk id="94" max="18" man="1"/>
    <brk id="1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70" zoomScaleNormal="70" zoomScaleSheetLayoutView="70" zoomScalePageLayoutView="50" workbookViewId="0" topLeftCell="A63">
      <selection activeCell="B21" sqref="B21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243</v>
      </c>
      <c r="Q1" s="218" t="str">
        <f>NDPL!Q1</f>
        <v>MAY-2014</v>
      </c>
    </row>
    <row r="2" ht="18.75" customHeight="1">
      <c r="A2" s="97" t="s">
        <v>244</v>
      </c>
    </row>
    <row r="3" ht="23.25">
      <c r="A3" s="223" t="s">
        <v>218</v>
      </c>
    </row>
    <row r="4" spans="1:16" ht="24" thickBot="1">
      <c r="A4" s="529" t="s">
        <v>219</v>
      </c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01/06/2014</v>
      </c>
      <c r="H5" s="39" t="str">
        <f>NDPL!H5</f>
        <v>INTIAL READING 01/05/2014</v>
      </c>
      <c r="I5" s="39" t="s">
        <v>4</v>
      </c>
      <c r="J5" s="39" t="s">
        <v>5</v>
      </c>
      <c r="K5" s="39" t="s">
        <v>6</v>
      </c>
      <c r="L5" s="41" t="str">
        <f>NDPL!G5</f>
        <v>FINAL READING 01/06/2014</v>
      </c>
      <c r="M5" s="39" t="str">
        <f>NDPL!H5</f>
        <v>INTIAL READING 01/05/2014</v>
      </c>
      <c r="N5" s="39" t="s">
        <v>4</v>
      </c>
      <c r="O5" s="39" t="s">
        <v>5</v>
      </c>
      <c r="P5" s="39" t="s">
        <v>6</v>
      </c>
      <c r="Q5" s="214" t="s">
        <v>316</v>
      </c>
    </row>
    <row r="6" ht="14.25" thickBot="1" thickTop="1"/>
    <row r="7" spans="1:17" ht="18" customHeight="1" thickTop="1">
      <c r="A7" s="188"/>
      <c r="B7" s="189" t="s">
        <v>202</v>
      </c>
      <c r="C7" s="190"/>
      <c r="D7" s="190"/>
      <c r="E7" s="190"/>
      <c r="F7" s="190"/>
      <c r="G7" s="71"/>
      <c r="H7" s="72"/>
      <c r="I7" s="624"/>
      <c r="J7" s="624"/>
      <c r="K7" s="624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5"/>
      <c r="J8" s="625"/>
      <c r="K8" s="625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353</v>
      </c>
      <c r="F9" s="198">
        <v>200</v>
      </c>
      <c r="G9" s="689">
        <v>46037</v>
      </c>
      <c r="H9" s="690">
        <v>45699</v>
      </c>
      <c r="I9" s="625">
        <f aca="true" t="shared" si="0" ref="I9:I15">G9-H9</f>
        <v>338</v>
      </c>
      <c r="J9" s="625">
        <f aca="true" t="shared" si="1" ref="J9:J62">$F9*I9</f>
        <v>67600</v>
      </c>
      <c r="K9" s="625">
        <f aca="true" t="shared" si="2" ref="K9:K62">J9/1000000</f>
        <v>0.0676</v>
      </c>
      <c r="L9" s="689">
        <v>72660</v>
      </c>
      <c r="M9" s="690">
        <v>72319</v>
      </c>
      <c r="N9" s="625">
        <f aca="true" t="shared" si="3" ref="N9:N15">L9-M9</f>
        <v>341</v>
      </c>
      <c r="O9" s="625">
        <f aca="true" t="shared" si="4" ref="O9:O62">$F9*N9</f>
        <v>68200</v>
      </c>
      <c r="P9" s="625">
        <f aca="true" t="shared" si="5" ref="P9:P62">O9/1000000</f>
        <v>0.0682</v>
      </c>
      <c r="Q9" s="579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353</v>
      </c>
      <c r="F10" s="198">
        <v>100</v>
      </c>
      <c r="G10" s="442">
        <v>73728</v>
      </c>
      <c r="H10" s="443">
        <v>73459</v>
      </c>
      <c r="I10" s="625">
        <f t="shared" si="0"/>
        <v>269</v>
      </c>
      <c r="J10" s="625">
        <f t="shared" si="1"/>
        <v>26900</v>
      </c>
      <c r="K10" s="625">
        <f t="shared" si="2"/>
        <v>0.0269</v>
      </c>
      <c r="L10" s="442">
        <v>139958</v>
      </c>
      <c r="M10" s="443">
        <v>139787</v>
      </c>
      <c r="N10" s="615">
        <f t="shared" si="3"/>
        <v>171</v>
      </c>
      <c r="O10" s="615">
        <f t="shared" si="4"/>
        <v>17100</v>
      </c>
      <c r="P10" s="615">
        <f t="shared" si="5"/>
        <v>0.0171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353</v>
      </c>
      <c r="F11" s="198">
        <v>200</v>
      </c>
      <c r="G11" s="702">
        <v>980964</v>
      </c>
      <c r="H11" s="703">
        <v>981014</v>
      </c>
      <c r="I11" s="626">
        <f t="shared" si="0"/>
        <v>-50</v>
      </c>
      <c r="J11" s="626">
        <f t="shared" si="1"/>
        <v>-10000</v>
      </c>
      <c r="K11" s="626">
        <f t="shared" si="2"/>
        <v>-0.01</v>
      </c>
      <c r="L11" s="702">
        <v>1722</v>
      </c>
      <c r="M11" s="703">
        <v>1916</v>
      </c>
      <c r="N11" s="626">
        <f t="shared" si="3"/>
        <v>-194</v>
      </c>
      <c r="O11" s="626">
        <f t="shared" si="4"/>
        <v>-38800</v>
      </c>
      <c r="P11" s="626">
        <f t="shared" si="5"/>
        <v>-0.0388</v>
      </c>
      <c r="Q11" s="700"/>
    </row>
    <row r="12" spans="1:17" s="733" customFormat="1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353</v>
      </c>
      <c r="F12" s="198">
        <v>200</v>
      </c>
      <c r="G12" s="445">
        <v>74459</v>
      </c>
      <c r="H12" s="446">
        <v>74293</v>
      </c>
      <c r="I12" s="626">
        <f t="shared" si="0"/>
        <v>166</v>
      </c>
      <c r="J12" s="626">
        <f t="shared" si="1"/>
        <v>33200</v>
      </c>
      <c r="K12" s="626">
        <f t="shared" si="2"/>
        <v>0.0332</v>
      </c>
      <c r="L12" s="445">
        <v>89171</v>
      </c>
      <c r="M12" s="446">
        <v>88875</v>
      </c>
      <c r="N12" s="620">
        <f t="shared" si="3"/>
        <v>296</v>
      </c>
      <c r="O12" s="620">
        <f t="shared" si="4"/>
        <v>59200</v>
      </c>
      <c r="P12" s="620">
        <f t="shared" si="5"/>
        <v>0.0592</v>
      </c>
      <c r="Q12" s="771"/>
    </row>
    <row r="13" spans="1:17" s="733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353</v>
      </c>
      <c r="F13" s="198">
        <v>800</v>
      </c>
      <c r="G13" s="445">
        <v>7268</v>
      </c>
      <c r="H13" s="446">
        <v>7187</v>
      </c>
      <c r="I13" s="626">
        <f>G13-H13</f>
        <v>81</v>
      </c>
      <c r="J13" s="626">
        <f t="shared" si="1"/>
        <v>64800</v>
      </c>
      <c r="K13" s="626">
        <f t="shared" si="2"/>
        <v>0.0648</v>
      </c>
      <c r="L13" s="445">
        <v>1633</v>
      </c>
      <c r="M13" s="446">
        <v>1190</v>
      </c>
      <c r="N13" s="620">
        <f>L13-M13</f>
        <v>443</v>
      </c>
      <c r="O13" s="620">
        <f t="shared" si="4"/>
        <v>354400</v>
      </c>
      <c r="P13" s="620">
        <f t="shared" si="5"/>
        <v>0.3544</v>
      </c>
      <c r="Q13" s="735"/>
    </row>
    <row r="14" spans="1:17" s="733" customFormat="1" ht="18" customHeight="1">
      <c r="A14" s="191">
        <v>6</v>
      </c>
      <c r="B14" s="192" t="s">
        <v>380</v>
      </c>
      <c r="C14" s="193">
        <v>4864949</v>
      </c>
      <c r="D14" s="197" t="s">
        <v>12</v>
      </c>
      <c r="E14" s="311" t="s">
        <v>353</v>
      </c>
      <c r="F14" s="198">
        <v>2000</v>
      </c>
      <c r="G14" s="445">
        <v>13727</v>
      </c>
      <c r="H14" s="446">
        <v>13736</v>
      </c>
      <c r="I14" s="626">
        <f t="shared" si="0"/>
        <v>-9</v>
      </c>
      <c r="J14" s="626">
        <f t="shared" si="1"/>
        <v>-18000</v>
      </c>
      <c r="K14" s="626">
        <f t="shared" si="2"/>
        <v>-0.018</v>
      </c>
      <c r="L14" s="445">
        <v>1086</v>
      </c>
      <c r="M14" s="446">
        <v>917</v>
      </c>
      <c r="N14" s="620">
        <f t="shared" si="3"/>
        <v>169</v>
      </c>
      <c r="O14" s="620">
        <f t="shared" si="4"/>
        <v>338000</v>
      </c>
      <c r="P14" s="620">
        <f t="shared" si="5"/>
        <v>0.338</v>
      </c>
      <c r="Q14" s="734"/>
    </row>
    <row r="15" spans="1:17" ht="18" customHeight="1">
      <c r="A15" s="191">
        <v>7</v>
      </c>
      <c r="B15" s="482" t="s">
        <v>403</v>
      </c>
      <c r="C15" s="487">
        <v>5128434</v>
      </c>
      <c r="D15" s="197" t="s">
        <v>12</v>
      </c>
      <c r="E15" s="311" t="s">
        <v>353</v>
      </c>
      <c r="F15" s="496">
        <v>800</v>
      </c>
      <c r="G15" s="442">
        <v>983109</v>
      </c>
      <c r="H15" s="443">
        <v>983129</v>
      </c>
      <c r="I15" s="625">
        <f t="shared" si="0"/>
        <v>-20</v>
      </c>
      <c r="J15" s="625">
        <f t="shared" si="1"/>
        <v>-16000</v>
      </c>
      <c r="K15" s="625">
        <f t="shared" si="2"/>
        <v>-0.016</v>
      </c>
      <c r="L15" s="442">
        <v>992602</v>
      </c>
      <c r="M15" s="443">
        <v>992924</v>
      </c>
      <c r="N15" s="615">
        <f t="shared" si="3"/>
        <v>-322</v>
      </c>
      <c r="O15" s="615">
        <f t="shared" si="4"/>
        <v>-257600</v>
      </c>
      <c r="P15" s="615">
        <f t="shared" si="5"/>
        <v>-0.2576</v>
      </c>
      <c r="Q15" s="181"/>
    </row>
    <row r="16" spans="1:17" ht="18" customHeight="1">
      <c r="A16" s="191">
        <v>8</v>
      </c>
      <c r="B16" s="482" t="s">
        <v>402</v>
      </c>
      <c r="C16" s="487">
        <v>5128430</v>
      </c>
      <c r="D16" s="197" t="s">
        <v>12</v>
      </c>
      <c r="E16" s="311" t="s">
        <v>353</v>
      </c>
      <c r="F16" s="496">
        <v>800</v>
      </c>
      <c r="G16" s="442">
        <v>987571</v>
      </c>
      <c r="H16" s="443">
        <v>987637</v>
      </c>
      <c r="I16" s="625">
        <f>G16-H16</f>
        <v>-66</v>
      </c>
      <c r="J16" s="625">
        <f t="shared" si="1"/>
        <v>-52800</v>
      </c>
      <c r="K16" s="625">
        <f t="shared" si="2"/>
        <v>-0.0528</v>
      </c>
      <c r="L16" s="442">
        <v>993498</v>
      </c>
      <c r="M16" s="443">
        <v>994510</v>
      </c>
      <c r="N16" s="615">
        <f>L16-M16</f>
        <v>-1012</v>
      </c>
      <c r="O16" s="615">
        <f t="shared" si="4"/>
        <v>-809600</v>
      </c>
      <c r="P16" s="615">
        <f t="shared" si="5"/>
        <v>-0.8096</v>
      </c>
      <c r="Q16" s="181"/>
    </row>
    <row r="17" spans="1:17" ht="18" customHeight="1">
      <c r="A17" s="191">
        <v>9</v>
      </c>
      <c r="B17" s="482" t="s">
        <v>395</v>
      </c>
      <c r="C17" s="487">
        <v>5128445</v>
      </c>
      <c r="D17" s="197" t="s">
        <v>12</v>
      </c>
      <c r="E17" s="311" t="s">
        <v>353</v>
      </c>
      <c r="F17" s="496">
        <v>800</v>
      </c>
      <c r="G17" s="442">
        <v>993777</v>
      </c>
      <c r="H17" s="443">
        <v>993823</v>
      </c>
      <c r="I17" s="625">
        <f>G17-H17</f>
        <v>-46</v>
      </c>
      <c r="J17" s="625">
        <f t="shared" si="1"/>
        <v>-36800</v>
      </c>
      <c r="K17" s="625">
        <f t="shared" si="2"/>
        <v>-0.0368</v>
      </c>
      <c r="L17" s="442">
        <v>997023</v>
      </c>
      <c r="M17" s="443">
        <v>997472</v>
      </c>
      <c r="N17" s="615">
        <f>L17-M17</f>
        <v>-449</v>
      </c>
      <c r="O17" s="615">
        <f t="shared" si="4"/>
        <v>-359200</v>
      </c>
      <c r="P17" s="615">
        <f t="shared" si="5"/>
        <v>-0.3592</v>
      </c>
      <c r="Q17" s="580"/>
    </row>
    <row r="18" spans="1:17" ht="18" customHeight="1">
      <c r="A18" s="191"/>
      <c r="B18" s="199" t="s">
        <v>386</v>
      </c>
      <c r="C18" s="193"/>
      <c r="D18" s="197"/>
      <c r="E18" s="311"/>
      <c r="F18" s="198"/>
      <c r="G18" s="130"/>
      <c r="H18" s="531"/>
      <c r="I18" s="626"/>
      <c r="J18" s="626"/>
      <c r="K18" s="626"/>
      <c r="L18" s="534"/>
      <c r="M18" s="79"/>
      <c r="N18" s="615"/>
      <c r="O18" s="615"/>
      <c r="P18" s="615"/>
      <c r="Q18" s="181"/>
    </row>
    <row r="19" spans="1:17" ht="18" customHeight="1">
      <c r="A19" s="191">
        <v>10</v>
      </c>
      <c r="B19" s="192" t="s">
        <v>203</v>
      </c>
      <c r="C19" s="193">
        <v>4865124</v>
      </c>
      <c r="D19" s="194" t="s">
        <v>12</v>
      </c>
      <c r="E19" s="311" t="s">
        <v>353</v>
      </c>
      <c r="F19" s="198">
        <v>100</v>
      </c>
      <c r="G19" s="442">
        <v>999005</v>
      </c>
      <c r="H19" s="443">
        <v>999006</v>
      </c>
      <c r="I19" s="626">
        <f aca="true" t="shared" si="6" ref="I19:I26">G19-H19</f>
        <v>-1</v>
      </c>
      <c r="J19" s="626">
        <f t="shared" si="1"/>
        <v>-100</v>
      </c>
      <c r="K19" s="626">
        <f t="shared" si="2"/>
        <v>-0.0001</v>
      </c>
      <c r="L19" s="442">
        <v>364911</v>
      </c>
      <c r="M19" s="443">
        <v>364016</v>
      </c>
      <c r="N19" s="615">
        <f aca="true" t="shared" si="7" ref="N19:N26">L19-M19</f>
        <v>895</v>
      </c>
      <c r="O19" s="615">
        <f t="shared" si="4"/>
        <v>89500</v>
      </c>
      <c r="P19" s="615">
        <f t="shared" si="5"/>
        <v>0.0895</v>
      </c>
      <c r="Q19" s="181"/>
    </row>
    <row r="20" spans="1:17" ht="18" customHeight="1">
      <c r="A20" s="191">
        <v>11</v>
      </c>
      <c r="B20" s="192" t="s">
        <v>204</v>
      </c>
      <c r="C20" s="193">
        <v>4865125</v>
      </c>
      <c r="D20" s="197" t="s">
        <v>12</v>
      </c>
      <c r="E20" s="311" t="s">
        <v>353</v>
      </c>
      <c r="F20" s="198">
        <v>100</v>
      </c>
      <c r="G20" s="442">
        <v>6605</v>
      </c>
      <c r="H20" s="443">
        <v>6605</v>
      </c>
      <c r="I20" s="626">
        <f t="shared" si="6"/>
        <v>0</v>
      </c>
      <c r="J20" s="626">
        <f t="shared" si="1"/>
        <v>0</v>
      </c>
      <c r="K20" s="626">
        <f t="shared" si="2"/>
        <v>0</v>
      </c>
      <c r="L20" s="442">
        <v>470995</v>
      </c>
      <c r="M20" s="443">
        <v>470995</v>
      </c>
      <c r="N20" s="615">
        <f t="shared" si="7"/>
        <v>0</v>
      </c>
      <c r="O20" s="615">
        <f t="shared" si="4"/>
        <v>0</v>
      </c>
      <c r="P20" s="615">
        <f t="shared" si="5"/>
        <v>0</v>
      </c>
      <c r="Q20" s="181"/>
    </row>
    <row r="21" spans="1:17" ht="18" customHeight="1">
      <c r="A21" s="191">
        <v>12</v>
      </c>
      <c r="B21" s="195" t="s">
        <v>205</v>
      </c>
      <c r="C21" s="193">
        <v>4865126</v>
      </c>
      <c r="D21" s="197" t="s">
        <v>12</v>
      </c>
      <c r="E21" s="311" t="s">
        <v>353</v>
      </c>
      <c r="F21" s="198">
        <v>100</v>
      </c>
      <c r="G21" s="442">
        <v>12879</v>
      </c>
      <c r="H21" s="443">
        <v>12236</v>
      </c>
      <c r="I21" s="626">
        <f t="shared" si="6"/>
        <v>643</v>
      </c>
      <c r="J21" s="626">
        <f t="shared" si="1"/>
        <v>64300</v>
      </c>
      <c r="K21" s="626">
        <f t="shared" si="2"/>
        <v>0.0643</v>
      </c>
      <c r="L21" s="442">
        <v>355551</v>
      </c>
      <c r="M21" s="443">
        <v>354819</v>
      </c>
      <c r="N21" s="615">
        <f t="shared" si="7"/>
        <v>732</v>
      </c>
      <c r="O21" s="615">
        <f t="shared" si="4"/>
        <v>73200</v>
      </c>
      <c r="P21" s="615">
        <f t="shared" si="5"/>
        <v>0.0732</v>
      </c>
      <c r="Q21" s="181"/>
    </row>
    <row r="22" spans="1:17" s="733" customFormat="1" ht="18" customHeight="1">
      <c r="A22" s="191">
        <v>13</v>
      </c>
      <c r="B22" s="192" t="s">
        <v>206</v>
      </c>
      <c r="C22" s="193">
        <v>4865127</v>
      </c>
      <c r="D22" s="197" t="s">
        <v>12</v>
      </c>
      <c r="E22" s="311" t="s">
        <v>353</v>
      </c>
      <c r="F22" s="198">
        <v>100</v>
      </c>
      <c r="G22" s="445">
        <v>5274</v>
      </c>
      <c r="H22" s="446">
        <v>5300</v>
      </c>
      <c r="I22" s="626">
        <f t="shared" si="6"/>
        <v>-26</v>
      </c>
      <c r="J22" s="626">
        <f t="shared" si="1"/>
        <v>-2600</v>
      </c>
      <c r="K22" s="626">
        <f t="shared" si="2"/>
        <v>-0.0026</v>
      </c>
      <c r="L22" s="445">
        <v>352128</v>
      </c>
      <c r="M22" s="446">
        <v>351008</v>
      </c>
      <c r="N22" s="620">
        <f t="shared" si="7"/>
        <v>1120</v>
      </c>
      <c r="O22" s="620">
        <f t="shared" si="4"/>
        <v>112000</v>
      </c>
      <c r="P22" s="620">
        <f t="shared" si="5"/>
        <v>0.112</v>
      </c>
      <c r="Q22" s="743"/>
    </row>
    <row r="23" spans="1:17" ht="18" customHeight="1">
      <c r="A23" s="191">
        <v>14</v>
      </c>
      <c r="B23" s="192" t="s">
        <v>207</v>
      </c>
      <c r="C23" s="193">
        <v>4865128</v>
      </c>
      <c r="D23" s="197" t="s">
        <v>12</v>
      </c>
      <c r="E23" s="311" t="s">
        <v>353</v>
      </c>
      <c r="F23" s="198">
        <v>100</v>
      </c>
      <c r="G23" s="442">
        <v>997660</v>
      </c>
      <c r="H23" s="443">
        <v>997754</v>
      </c>
      <c r="I23" s="626">
        <f t="shared" si="6"/>
        <v>-94</v>
      </c>
      <c r="J23" s="626">
        <f t="shared" si="1"/>
        <v>-9400</v>
      </c>
      <c r="K23" s="626">
        <f t="shared" si="2"/>
        <v>-0.0094</v>
      </c>
      <c r="L23" s="442">
        <v>296881</v>
      </c>
      <c r="M23" s="443">
        <v>295801</v>
      </c>
      <c r="N23" s="615">
        <f t="shared" si="7"/>
        <v>1080</v>
      </c>
      <c r="O23" s="615">
        <f t="shared" si="4"/>
        <v>108000</v>
      </c>
      <c r="P23" s="615">
        <f t="shared" si="5"/>
        <v>0.108</v>
      </c>
      <c r="Q23" s="181"/>
    </row>
    <row r="24" spans="1:17" s="733" customFormat="1" ht="18" customHeight="1">
      <c r="A24" s="191">
        <v>15</v>
      </c>
      <c r="B24" s="192" t="s">
        <v>208</v>
      </c>
      <c r="C24" s="193">
        <v>4865129</v>
      </c>
      <c r="D24" s="194" t="s">
        <v>12</v>
      </c>
      <c r="E24" s="311" t="s">
        <v>353</v>
      </c>
      <c r="F24" s="198">
        <v>100</v>
      </c>
      <c r="G24" s="445">
        <v>1000006</v>
      </c>
      <c r="H24" s="446">
        <v>999881</v>
      </c>
      <c r="I24" s="626">
        <f t="shared" si="6"/>
        <v>125</v>
      </c>
      <c r="J24" s="626">
        <f t="shared" si="1"/>
        <v>12500</v>
      </c>
      <c r="K24" s="626">
        <f t="shared" si="2"/>
        <v>0.0125</v>
      </c>
      <c r="L24" s="445">
        <v>175856</v>
      </c>
      <c r="M24" s="446">
        <v>175798</v>
      </c>
      <c r="N24" s="620">
        <f t="shared" si="7"/>
        <v>58</v>
      </c>
      <c r="O24" s="620">
        <f t="shared" si="4"/>
        <v>5800</v>
      </c>
      <c r="P24" s="620">
        <f t="shared" si="5"/>
        <v>0.0058</v>
      </c>
      <c r="Q24" s="743"/>
    </row>
    <row r="25" spans="1:17" s="733" customFormat="1" ht="18" customHeight="1">
      <c r="A25" s="191">
        <v>16</v>
      </c>
      <c r="B25" s="192" t="s">
        <v>209</v>
      </c>
      <c r="C25" s="193">
        <v>4865130</v>
      </c>
      <c r="D25" s="197" t="s">
        <v>12</v>
      </c>
      <c r="E25" s="311" t="s">
        <v>353</v>
      </c>
      <c r="F25" s="198">
        <v>100</v>
      </c>
      <c r="G25" s="445">
        <v>13432</v>
      </c>
      <c r="H25" s="446">
        <v>13432</v>
      </c>
      <c r="I25" s="626">
        <f t="shared" si="6"/>
        <v>0</v>
      </c>
      <c r="J25" s="626">
        <f t="shared" si="1"/>
        <v>0</v>
      </c>
      <c r="K25" s="626">
        <f t="shared" si="2"/>
        <v>0</v>
      </c>
      <c r="L25" s="445">
        <v>259759</v>
      </c>
      <c r="M25" s="446">
        <v>259759</v>
      </c>
      <c r="N25" s="620">
        <f t="shared" si="7"/>
        <v>0</v>
      </c>
      <c r="O25" s="620">
        <f t="shared" si="4"/>
        <v>0</v>
      </c>
      <c r="P25" s="620">
        <f t="shared" si="5"/>
        <v>0</v>
      </c>
      <c r="Q25" s="743"/>
    </row>
    <row r="26" spans="1:17" s="733" customFormat="1" ht="18" customHeight="1">
      <c r="A26" s="191">
        <v>17</v>
      </c>
      <c r="B26" s="192" t="s">
        <v>210</v>
      </c>
      <c r="C26" s="193">
        <v>4865132</v>
      </c>
      <c r="D26" s="197" t="s">
        <v>12</v>
      </c>
      <c r="E26" s="311" t="s">
        <v>353</v>
      </c>
      <c r="F26" s="198">
        <v>100</v>
      </c>
      <c r="G26" s="445">
        <v>51073</v>
      </c>
      <c r="H26" s="446">
        <v>51073</v>
      </c>
      <c r="I26" s="626">
        <f t="shared" si="6"/>
        <v>0</v>
      </c>
      <c r="J26" s="626">
        <f t="shared" si="1"/>
        <v>0</v>
      </c>
      <c r="K26" s="626">
        <f t="shared" si="2"/>
        <v>0</v>
      </c>
      <c r="L26" s="445">
        <v>704427</v>
      </c>
      <c r="M26" s="446">
        <v>704427</v>
      </c>
      <c r="N26" s="620">
        <f t="shared" si="7"/>
        <v>0</v>
      </c>
      <c r="O26" s="620">
        <f t="shared" si="4"/>
        <v>0</v>
      </c>
      <c r="P26" s="620">
        <f t="shared" si="5"/>
        <v>0</v>
      </c>
      <c r="Q26" s="747"/>
    </row>
    <row r="27" spans="1:17" s="733" customFormat="1" ht="18" customHeight="1">
      <c r="A27" s="191"/>
      <c r="B27" s="192" t="s">
        <v>430</v>
      </c>
      <c r="C27" s="193"/>
      <c r="D27" s="197"/>
      <c r="E27" s="311"/>
      <c r="F27" s="198"/>
      <c r="G27" s="445"/>
      <c r="H27" s="446"/>
      <c r="I27" s="626"/>
      <c r="J27" s="626"/>
      <c r="K27" s="626">
        <v>0.0438</v>
      </c>
      <c r="L27" s="445"/>
      <c r="M27" s="446"/>
      <c r="N27" s="620"/>
      <c r="O27" s="620"/>
      <c r="P27" s="620">
        <v>0.0325</v>
      </c>
      <c r="Q27" s="747"/>
    </row>
    <row r="28" spans="1:17" ht="18" customHeight="1">
      <c r="A28" s="191"/>
      <c r="B28" s="200" t="s">
        <v>211</v>
      </c>
      <c r="C28" s="193"/>
      <c r="D28" s="197"/>
      <c r="E28" s="311"/>
      <c r="F28" s="198"/>
      <c r="G28" s="130"/>
      <c r="H28" s="531"/>
      <c r="I28" s="626"/>
      <c r="J28" s="626"/>
      <c r="K28" s="626"/>
      <c r="L28" s="534"/>
      <c r="M28" s="79"/>
      <c r="N28" s="615"/>
      <c r="O28" s="615"/>
      <c r="P28" s="615"/>
      <c r="Q28" s="181"/>
    </row>
    <row r="29" spans="1:17" ht="18" customHeight="1">
      <c r="A29" s="191">
        <v>18</v>
      </c>
      <c r="B29" s="192" t="s">
        <v>212</v>
      </c>
      <c r="C29" s="193">
        <v>4865037</v>
      </c>
      <c r="D29" s="197" t="s">
        <v>12</v>
      </c>
      <c r="E29" s="311" t="s">
        <v>353</v>
      </c>
      <c r="F29" s="198">
        <v>1100</v>
      </c>
      <c r="G29" s="442">
        <v>0</v>
      </c>
      <c r="H29" s="443">
        <v>0</v>
      </c>
      <c r="I29" s="626">
        <f>G29-H29</f>
        <v>0</v>
      </c>
      <c r="J29" s="626">
        <f t="shared" si="1"/>
        <v>0</v>
      </c>
      <c r="K29" s="626">
        <f t="shared" si="2"/>
        <v>0</v>
      </c>
      <c r="L29" s="442">
        <v>79116</v>
      </c>
      <c r="M29" s="443">
        <v>77088</v>
      </c>
      <c r="N29" s="615">
        <f>L29-M29</f>
        <v>2028</v>
      </c>
      <c r="O29" s="615">
        <f t="shared" si="4"/>
        <v>2230800</v>
      </c>
      <c r="P29" s="615">
        <f t="shared" si="5"/>
        <v>2.2308</v>
      </c>
      <c r="Q29" s="181"/>
    </row>
    <row r="30" spans="1:17" ht="18" customHeight="1">
      <c r="A30" s="191">
        <v>19</v>
      </c>
      <c r="B30" s="192" t="s">
        <v>213</v>
      </c>
      <c r="C30" s="193">
        <v>4865038</v>
      </c>
      <c r="D30" s="197" t="s">
        <v>12</v>
      </c>
      <c r="E30" s="311" t="s">
        <v>353</v>
      </c>
      <c r="F30" s="198">
        <v>1000</v>
      </c>
      <c r="G30" s="442">
        <v>2315</v>
      </c>
      <c r="H30" s="443">
        <v>2293</v>
      </c>
      <c r="I30" s="626">
        <f>G30-H30</f>
        <v>22</v>
      </c>
      <c r="J30" s="626">
        <f t="shared" si="1"/>
        <v>22000</v>
      </c>
      <c r="K30" s="626">
        <f t="shared" si="2"/>
        <v>0.022</v>
      </c>
      <c r="L30" s="442">
        <v>38517</v>
      </c>
      <c r="M30" s="443">
        <v>37995</v>
      </c>
      <c r="N30" s="615">
        <f>L30-M30</f>
        <v>522</v>
      </c>
      <c r="O30" s="615">
        <f t="shared" si="4"/>
        <v>522000</v>
      </c>
      <c r="P30" s="615">
        <f t="shared" si="5"/>
        <v>0.522</v>
      </c>
      <c r="Q30" s="181"/>
    </row>
    <row r="31" spans="1:17" ht="18" customHeight="1">
      <c r="A31" s="191">
        <v>20</v>
      </c>
      <c r="B31" s="192" t="s">
        <v>214</v>
      </c>
      <c r="C31" s="193">
        <v>4865039</v>
      </c>
      <c r="D31" s="197" t="s">
        <v>12</v>
      </c>
      <c r="E31" s="311" t="s">
        <v>353</v>
      </c>
      <c r="F31" s="198">
        <v>1100</v>
      </c>
      <c r="G31" s="442">
        <v>0</v>
      </c>
      <c r="H31" s="443">
        <v>0</v>
      </c>
      <c r="I31" s="626">
        <f>G31-H31</f>
        <v>0</v>
      </c>
      <c r="J31" s="626">
        <f t="shared" si="1"/>
        <v>0</v>
      </c>
      <c r="K31" s="626">
        <f t="shared" si="2"/>
        <v>0</v>
      </c>
      <c r="L31" s="442">
        <v>149489</v>
      </c>
      <c r="M31" s="443">
        <v>147663</v>
      </c>
      <c r="N31" s="615">
        <f>L31-M31</f>
        <v>1826</v>
      </c>
      <c r="O31" s="615">
        <f t="shared" si="4"/>
        <v>2008600</v>
      </c>
      <c r="P31" s="615">
        <f t="shared" si="5"/>
        <v>2.0086</v>
      </c>
      <c r="Q31" s="181"/>
    </row>
    <row r="32" spans="1:17" ht="18" customHeight="1">
      <c r="A32" s="191">
        <v>21</v>
      </c>
      <c r="B32" s="195" t="s">
        <v>215</v>
      </c>
      <c r="C32" s="193">
        <v>4865040</v>
      </c>
      <c r="D32" s="197" t="s">
        <v>12</v>
      </c>
      <c r="E32" s="311" t="s">
        <v>353</v>
      </c>
      <c r="F32" s="198">
        <v>1000</v>
      </c>
      <c r="G32" s="442">
        <v>6667</v>
      </c>
      <c r="H32" s="443">
        <v>6709</v>
      </c>
      <c r="I32" s="626">
        <f>G32-H32</f>
        <v>-42</v>
      </c>
      <c r="J32" s="626">
        <f t="shared" si="1"/>
        <v>-42000</v>
      </c>
      <c r="K32" s="626">
        <f t="shared" si="2"/>
        <v>-0.042</v>
      </c>
      <c r="L32" s="442">
        <v>53567</v>
      </c>
      <c r="M32" s="443">
        <v>53297</v>
      </c>
      <c r="N32" s="615">
        <f>L32-M32</f>
        <v>270</v>
      </c>
      <c r="O32" s="615">
        <f t="shared" si="4"/>
        <v>270000</v>
      </c>
      <c r="P32" s="615">
        <f t="shared" si="5"/>
        <v>0.27</v>
      </c>
      <c r="Q32" s="181"/>
    </row>
    <row r="33" spans="1:17" ht="18" customHeight="1">
      <c r="A33" s="191"/>
      <c r="B33" s="200"/>
      <c r="C33" s="193"/>
      <c r="D33" s="197"/>
      <c r="E33" s="311"/>
      <c r="F33" s="198"/>
      <c r="G33" s="130"/>
      <c r="H33" s="79"/>
      <c r="I33" s="625"/>
      <c r="J33" s="625"/>
      <c r="K33" s="627">
        <f>SUM(K29:K32)</f>
        <v>-0.020000000000000004</v>
      </c>
      <c r="L33" s="219"/>
      <c r="M33" s="79"/>
      <c r="N33" s="615"/>
      <c r="O33" s="615"/>
      <c r="P33" s="678">
        <f>SUM(P29:P32)</f>
        <v>5.0314</v>
      </c>
      <c r="Q33" s="181"/>
    </row>
    <row r="34" spans="1:17" ht="18" customHeight="1">
      <c r="A34" s="191"/>
      <c r="B34" s="199" t="s">
        <v>121</v>
      </c>
      <c r="C34" s="193"/>
      <c r="D34" s="194"/>
      <c r="E34" s="311"/>
      <c r="F34" s="198"/>
      <c r="G34" s="130"/>
      <c r="H34" s="79"/>
      <c r="I34" s="625"/>
      <c r="J34" s="625"/>
      <c r="K34" s="625"/>
      <c r="L34" s="219"/>
      <c r="M34" s="79"/>
      <c r="N34" s="615"/>
      <c r="O34" s="615"/>
      <c r="P34" s="615"/>
      <c r="Q34" s="181"/>
    </row>
    <row r="35" spans="1:17" ht="18" customHeight="1">
      <c r="A35" s="191">
        <v>22</v>
      </c>
      <c r="B35" s="731" t="s">
        <v>408</v>
      </c>
      <c r="C35" s="193">
        <v>4864845</v>
      </c>
      <c r="D35" s="192" t="s">
        <v>12</v>
      </c>
      <c r="E35" s="192" t="s">
        <v>353</v>
      </c>
      <c r="F35" s="198">
        <v>2000</v>
      </c>
      <c r="G35" s="445">
        <v>1757</v>
      </c>
      <c r="H35" s="446">
        <v>1694</v>
      </c>
      <c r="I35" s="626">
        <f>G35-H35</f>
        <v>63</v>
      </c>
      <c r="J35" s="626">
        <f t="shared" si="1"/>
        <v>126000</v>
      </c>
      <c r="K35" s="626">
        <f t="shared" si="2"/>
        <v>0.126</v>
      </c>
      <c r="L35" s="445">
        <v>73347</v>
      </c>
      <c r="M35" s="446">
        <v>73243</v>
      </c>
      <c r="N35" s="620">
        <f>L35-M35</f>
        <v>104</v>
      </c>
      <c r="O35" s="620">
        <f t="shared" si="4"/>
        <v>208000</v>
      </c>
      <c r="P35" s="620">
        <f t="shared" si="5"/>
        <v>0.208</v>
      </c>
      <c r="Q35" s="730"/>
    </row>
    <row r="36" spans="1:17" ht="18">
      <c r="A36" s="191">
        <v>23</v>
      </c>
      <c r="B36" s="192" t="s">
        <v>187</v>
      </c>
      <c r="C36" s="193">
        <v>4864862</v>
      </c>
      <c r="D36" s="197" t="s">
        <v>12</v>
      </c>
      <c r="E36" s="311" t="s">
        <v>353</v>
      </c>
      <c r="F36" s="198">
        <v>1000</v>
      </c>
      <c r="G36" s="445">
        <v>9712</v>
      </c>
      <c r="H36" s="446">
        <v>9233</v>
      </c>
      <c r="I36" s="626">
        <f>G36-H36</f>
        <v>479</v>
      </c>
      <c r="J36" s="626">
        <f t="shared" si="1"/>
        <v>479000</v>
      </c>
      <c r="K36" s="626">
        <f t="shared" si="2"/>
        <v>0.479</v>
      </c>
      <c r="L36" s="445">
        <v>81</v>
      </c>
      <c r="M36" s="446">
        <v>81</v>
      </c>
      <c r="N36" s="620">
        <f>L36-M36</f>
        <v>0</v>
      </c>
      <c r="O36" s="620">
        <f t="shared" si="4"/>
        <v>0</v>
      </c>
      <c r="P36" s="620">
        <f t="shared" si="5"/>
        <v>0</v>
      </c>
      <c r="Q36" s="697"/>
    </row>
    <row r="37" spans="1:17" ht="18" customHeight="1">
      <c r="A37" s="191">
        <v>24</v>
      </c>
      <c r="B37" s="195" t="s">
        <v>188</v>
      </c>
      <c r="C37" s="193">
        <v>4865142</v>
      </c>
      <c r="D37" s="197" t="s">
        <v>12</v>
      </c>
      <c r="E37" s="311" t="s">
        <v>353</v>
      </c>
      <c r="F37" s="198">
        <v>500</v>
      </c>
      <c r="G37" s="442">
        <v>901893</v>
      </c>
      <c r="H37" s="443">
        <v>901307</v>
      </c>
      <c r="I37" s="625">
        <f>G37-H37</f>
        <v>586</v>
      </c>
      <c r="J37" s="625">
        <f t="shared" si="1"/>
        <v>293000</v>
      </c>
      <c r="K37" s="625">
        <f t="shared" si="2"/>
        <v>0.293</v>
      </c>
      <c r="L37" s="442">
        <v>54517</v>
      </c>
      <c r="M37" s="443">
        <v>54462</v>
      </c>
      <c r="N37" s="615">
        <f>L37-M37</f>
        <v>55</v>
      </c>
      <c r="O37" s="615">
        <f t="shared" si="4"/>
        <v>27500</v>
      </c>
      <c r="P37" s="615">
        <f t="shared" si="5"/>
        <v>0.0275</v>
      </c>
      <c r="Q37" s="697"/>
    </row>
    <row r="38" spans="1:17" ht="18" customHeight="1">
      <c r="A38" s="191"/>
      <c r="B38" s="200" t="s">
        <v>192</v>
      </c>
      <c r="C38" s="193"/>
      <c r="D38" s="197"/>
      <c r="E38" s="311"/>
      <c r="F38" s="198"/>
      <c r="G38" s="130"/>
      <c r="H38" s="79"/>
      <c r="I38" s="625"/>
      <c r="J38" s="625"/>
      <c r="K38" s="625"/>
      <c r="L38" s="219"/>
      <c r="M38" s="79"/>
      <c r="N38" s="615"/>
      <c r="O38" s="615"/>
      <c r="P38" s="615"/>
      <c r="Q38" s="693"/>
    </row>
    <row r="39" spans="1:17" ht="17.25" customHeight="1">
      <c r="A39" s="191">
        <v>25</v>
      </c>
      <c r="B39" s="192" t="s">
        <v>407</v>
      </c>
      <c r="C39" s="193">
        <v>4864892</v>
      </c>
      <c r="D39" s="197" t="s">
        <v>12</v>
      </c>
      <c r="E39" s="311" t="s">
        <v>353</v>
      </c>
      <c r="F39" s="198">
        <v>-500</v>
      </c>
      <c r="G39" s="445">
        <v>190</v>
      </c>
      <c r="H39" s="446">
        <v>332</v>
      </c>
      <c r="I39" s="626">
        <f>G39-H39</f>
        <v>-142</v>
      </c>
      <c r="J39" s="626">
        <f t="shared" si="1"/>
        <v>71000</v>
      </c>
      <c r="K39" s="626">
        <f t="shared" si="2"/>
        <v>0.071</v>
      </c>
      <c r="L39" s="445">
        <v>17556</v>
      </c>
      <c r="M39" s="446">
        <v>17749</v>
      </c>
      <c r="N39" s="620">
        <f>L39-M39</f>
        <v>-193</v>
      </c>
      <c r="O39" s="620">
        <f t="shared" si="4"/>
        <v>96500</v>
      </c>
      <c r="P39" s="620">
        <f t="shared" si="5"/>
        <v>0.0965</v>
      </c>
      <c r="Q39" s="693"/>
    </row>
    <row r="40" spans="1:17" s="733" customFormat="1" ht="17.25" customHeight="1">
      <c r="A40" s="191">
        <v>26</v>
      </c>
      <c r="B40" s="192" t="s">
        <v>410</v>
      </c>
      <c r="C40" s="193">
        <v>4864826</v>
      </c>
      <c r="D40" s="197" t="s">
        <v>12</v>
      </c>
      <c r="E40" s="311" t="s">
        <v>353</v>
      </c>
      <c r="F40" s="196">
        <v>-83.3333333333333</v>
      </c>
      <c r="G40" s="445">
        <v>3150</v>
      </c>
      <c r="H40" s="446">
        <v>3150</v>
      </c>
      <c r="I40" s="626">
        <f>G40-H40</f>
        <v>0</v>
      </c>
      <c r="J40" s="626">
        <f t="shared" si="1"/>
        <v>0</v>
      </c>
      <c r="K40" s="626">
        <f t="shared" si="2"/>
        <v>0</v>
      </c>
      <c r="L40" s="445">
        <v>979490</v>
      </c>
      <c r="M40" s="446">
        <v>979490</v>
      </c>
      <c r="N40" s="620">
        <f>L40-M40</f>
        <v>0</v>
      </c>
      <c r="O40" s="620">
        <f t="shared" si="4"/>
        <v>0</v>
      </c>
      <c r="P40" s="620">
        <f t="shared" si="5"/>
        <v>0</v>
      </c>
      <c r="Q40" s="776"/>
    </row>
    <row r="41" spans="1:17" ht="17.25" customHeight="1">
      <c r="A41" s="191">
        <v>27</v>
      </c>
      <c r="B41" s="192" t="s">
        <v>121</v>
      </c>
      <c r="C41" s="193">
        <v>4864791</v>
      </c>
      <c r="D41" s="197" t="s">
        <v>12</v>
      </c>
      <c r="E41" s="311" t="s">
        <v>353</v>
      </c>
      <c r="F41" s="196">
        <v>-166.666666666667</v>
      </c>
      <c r="G41" s="445">
        <v>989435</v>
      </c>
      <c r="H41" s="446">
        <v>989642</v>
      </c>
      <c r="I41" s="626">
        <f>G41-H41</f>
        <v>-207</v>
      </c>
      <c r="J41" s="626">
        <f t="shared" si="1"/>
        <v>34500.000000000065</v>
      </c>
      <c r="K41" s="626">
        <f t="shared" si="2"/>
        <v>0.034500000000000065</v>
      </c>
      <c r="L41" s="445">
        <v>993684</v>
      </c>
      <c r="M41" s="446">
        <v>993688</v>
      </c>
      <c r="N41" s="620">
        <f>L41-M41</f>
        <v>-4</v>
      </c>
      <c r="O41" s="620">
        <f t="shared" si="4"/>
        <v>666.666666666668</v>
      </c>
      <c r="P41" s="620">
        <f t="shared" si="5"/>
        <v>0.0006666666666666679</v>
      </c>
      <c r="Q41" s="556"/>
    </row>
    <row r="42" spans="1:17" ht="16.5" customHeight="1" thickBot="1">
      <c r="A42" s="191"/>
      <c r="B42" s="722"/>
      <c r="C42" s="204"/>
      <c r="D42" s="206"/>
      <c r="E42" s="203"/>
      <c r="F42" s="723"/>
      <c r="G42" s="724"/>
      <c r="H42" s="724"/>
      <c r="I42" s="724"/>
      <c r="J42" s="724"/>
      <c r="K42" s="724"/>
      <c r="L42" s="724"/>
      <c r="M42" s="724"/>
      <c r="N42" s="724"/>
      <c r="O42" s="724"/>
      <c r="P42" s="724"/>
      <c r="Q42" s="720"/>
    </row>
    <row r="43" spans="1:17" ht="18" customHeight="1" thickTop="1">
      <c r="A43" s="190"/>
      <c r="B43" s="192"/>
      <c r="C43" s="193"/>
      <c r="D43" s="194"/>
      <c r="E43" s="311"/>
      <c r="F43" s="193"/>
      <c r="G43" s="193"/>
      <c r="H43" s="79"/>
      <c r="I43" s="79"/>
      <c r="J43" s="79"/>
      <c r="K43" s="79"/>
      <c r="L43" s="533"/>
      <c r="M43" s="79"/>
      <c r="N43" s="79"/>
      <c r="O43" s="79"/>
      <c r="P43" s="79"/>
      <c r="Q43" s="25"/>
    </row>
    <row r="44" spans="1:17" ht="21" customHeight="1" thickBot="1">
      <c r="A44" s="215"/>
      <c r="B44" s="540"/>
      <c r="C44" s="204"/>
      <c r="D44" s="206"/>
      <c r="E44" s="203"/>
      <c r="F44" s="204"/>
      <c r="G44" s="204"/>
      <c r="H44" s="89"/>
      <c r="I44" s="89"/>
      <c r="J44" s="89"/>
      <c r="K44" s="89"/>
      <c r="L44" s="89"/>
      <c r="M44" s="89"/>
      <c r="N44" s="89"/>
      <c r="O44" s="89"/>
      <c r="P44" s="89"/>
      <c r="Q44" s="218" t="str">
        <f>NDPL!Q1</f>
        <v>MAY-2014</v>
      </c>
    </row>
    <row r="45" spans="1:17" ht="21.75" customHeight="1" thickTop="1">
      <c r="A45" s="188"/>
      <c r="B45" s="544" t="s">
        <v>355</v>
      </c>
      <c r="C45" s="193"/>
      <c r="D45" s="194"/>
      <c r="E45" s="311"/>
      <c r="F45" s="193"/>
      <c r="G45" s="545"/>
      <c r="H45" s="79"/>
      <c r="I45" s="79"/>
      <c r="J45" s="79"/>
      <c r="K45" s="79"/>
      <c r="L45" s="545"/>
      <c r="M45" s="79"/>
      <c r="N45" s="79"/>
      <c r="O45" s="79"/>
      <c r="P45" s="546"/>
      <c r="Q45" s="547"/>
    </row>
    <row r="46" spans="1:17" ht="21" customHeight="1">
      <c r="A46" s="191"/>
      <c r="B46" s="711" t="s">
        <v>400</v>
      </c>
      <c r="C46" s="193"/>
      <c r="D46" s="194"/>
      <c r="E46" s="311"/>
      <c r="F46" s="193"/>
      <c r="G46" s="130"/>
      <c r="H46" s="79"/>
      <c r="I46" s="79"/>
      <c r="J46" s="79"/>
      <c r="K46" s="79"/>
      <c r="L46" s="130"/>
      <c r="M46" s="79"/>
      <c r="N46" s="79"/>
      <c r="O46" s="79"/>
      <c r="P46" s="79"/>
      <c r="Q46" s="712"/>
    </row>
    <row r="47" spans="1:17" ht="18">
      <c r="A47" s="191">
        <v>26</v>
      </c>
      <c r="B47" s="192" t="s">
        <v>401</v>
      </c>
      <c r="C47" s="193">
        <v>5128418</v>
      </c>
      <c r="D47" s="197" t="s">
        <v>12</v>
      </c>
      <c r="E47" s="311" t="s">
        <v>353</v>
      </c>
      <c r="F47" s="193">
        <v>-1000</v>
      </c>
      <c r="G47" s="442">
        <v>982942</v>
      </c>
      <c r="H47" s="443">
        <v>982964</v>
      </c>
      <c r="I47" s="615">
        <f>G47-H47</f>
        <v>-22</v>
      </c>
      <c r="J47" s="615">
        <f t="shared" si="1"/>
        <v>22000</v>
      </c>
      <c r="K47" s="615">
        <f t="shared" si="2"/>
        <v>0.022</v>
      </c>
      <c r="L47" s="442">
        <v>988459</v>
      </c>
      <c r="M47" s="443">
        <v>990308</v>
      </c>
      <c r="N47" s="615">
        <f>L47-M47</f>
        <v>-1849</v>
      </c>
      <c r="O47" s="615">
        <f t="shared" si="4"/>
        <v>1849000</v>
      </c>
      <c r="P47" s="615">
        <f t="shared" si="5"/>
        <v>1.849</v>
      </c>
      <c r="Q47" s="713"/>
    </row>
    <row r="48" spans="1:17" s="733" customFormat="1" ht="18">
      <c r="A48" s="191">
        <v>27</v>
      </c>
      <c r="B48" s="192" t="s">
        <v>412</v>
      </c>
      <c r="C48" s="193">
        <v>5128421</v>
      </c>
      <c r="D48" s="197" t="s">
        <v>12</v>
      </c>
      <c r="E48" s="311" t="s">
        <v>353</v>
      </c>
      <c r="F48" s="193">
        <v>-1000</v>
      </c>
      <c r="G48" s="445">
        <v>999999</v>
      </c>
      <c r="H48" s="351">
        <v>999999</v>
      </c>
      <c r="I48" s="358">
        <f>G48-H48</f>
        <v>0</v>
      </c>
      <c r="J48" s="358">
        <f>$F48*I48</f>
        <v>0</v>
      </c>
      <c r="K48" s="358">
        <f>J48/1000000</f>
        <v>0</v>
      </c>
      <c r="L48" s="445">
        <v>0</v>
      </c>
      <c r="M48" s="351">
        <v>0</v>
      </c>
      <c r="N48" s="358">
        <f>L48-M48</f>
        <v>0</v>
      </c>
      <c r="O48" s="358">
        <f>$F48*N48</f>
        <v>0</v>
      </c>
      <c r="P48" s="358">
        <f>O48/1000000</f>
        <v>0</v>
      </c>
      <c r="Q48" s="785"/>
    </row>
    <row r="49" spans="1:17" ht="18">
      <c r="A49" s="191"/>
      <c r="B49" s="711" t="s">
        <v>404</v>
      </c>
      <c r="C49" s="193"/>
      <c r="D49" s="197"/>
      <c r="E49" s="311"/>
      <c r="F49" s="193"/>
      <c r="G49" s="442"/>
      <c r="H49" s="443"/>
      <c r="I49" s="615"/>
      <c r="J49" s="615"/>
      <c r="K49" s="615"/>
      <c r="L49" s="442"/>
      <c r="M49" s="443"/>
      <c r="N49" s="615"/>
      <c r="O49" s="615"/>
      <c r="P49" s="615"/>
      <c r="Q49" s="713"/>
    </row>
    <row r="50" spans="1:17" ht="18">
      <c r="A50" s="191">
        <v>28</v>
      </c>
      <c r="B50" s="192" t="s">
        <v>401</v>
      </c>
      <c r="C50" s="193">
        <v>5128422</v>
      </c>
      <c r="D50" s="197" t="s">
        <v>12</v>
      </c>
      <c r="E50" s="311" t="s">
        <v>353</v>
      </c>
      <c r="F50" s="193">
        <v>-1000</v>
      </c>
      <c r="G50" s="442">
        <v>981006</v>
      </c>
      <c r="H50" s="443">
        <v>981545</v>
      </c>
      <c r="I50" s="615">
        <f>G50-H50</f>
        <v>-539</v>
      </c>
      <c r="J50" s="615">
        <f t="shared" si="1"/>
        <v>539000</v>
      </c>
      <c r="K50" s="615">
        <f t="shared" si="2"/>
        <v>0.539</v>
      </c>
      <c r="L50" s="442">
        <v>989188</v>
      </c>
      <c r="M50" s="443">
        <v>990763</v>
      </c>
      <c r="N50" s="615">
        <f>L50-M50</f>
        <v>-1575</v>
      </c>
      <c r="O50" s="615">
        <f t="shared" si="4"/>
        <v>1575000</v>
      </c>
      <c r="P50" s="615">
        <f t="shared" si="5"/>
        <v>1.575</v>
      </c>
      <c r="Q50" s="713"/>
    </row>
    <row r="51" spans="1:17" s="733" customFormat="1" ht="18">
      <c r="A51" s="191">
        <v>29</v>
      </c>
      <c r="B51" s="192" t="s">
        <v>412</v>
      </c>
      <c r="C51" s="193">
        <v>5128428</v>
      </c>
      <c r="D51" s="197" t="s">
        <v>12</v>
      </c>
      <c r="E51" s="311" t="s">
        <v>353</v>
      </c>
      <c r="F51" s="193">
        <v>-1000</v>
      </c>
      <c r="G51" s="445">
        <v>996565</v>
      </c>
      <c r="H51" s="351">
        <v>996565</v>
      </c>
      <c r="I51" s="620">
        <f>G51-H51</f>
        <v>0</v>
      </c>
      <c r="J51" s="620">
        <f>$F51*I51</f>
        <v>0</v>
      </c>
      <c r="K51" s="620">
        <f>J51/1000000</f>
        <v>0</v>
      </c>
      <c r="L51" s="445">
        <v>29</v>
      </c>
      <c r="M51" s="351">
        <v>29</v>
      </c>
      <c r="N51" s="620">
        <f>L51-M51</f>
        <v>0</v>
      </c>
      <c r="O51" s="620">
        <f>$F51*N51</f>
        <v>0</v>
      </c>
      <c r="P51" s="620">
        <f>O51/1000000</f>
        <v>0</v>
      </c>
      <c r="Q51" s="785"/>
    </row>
    <row r="52" spans="1:17" ht="18" customHeight="1">
      <c r="A52" s="191"/>
      <c r="B52" s="199" t="s">
        <v>193</v>
      </c>
      <c r="C52" s="193"/>
      <c r="D52" s="194"/>
      <c r="E52" s="311"/>
      <c r="F52" s="198"/>
      <c r="G52" s="130"/>
      <c r="H52" s="79"/>
      <c r="I52" s="79"/>
      <c r="J52" s="79"/>
      <c r="K52" s="79"/>
      <c r="L52" s="219"/>
      <c r="M52" s="79"/>
      <c r="N52" s="79"/>
      <c r="O52" s="79"/>
      <c r="P52" s="79"/>
      <c r="Q52" s="181"/>
    </row>
    <row r="53" spans="1:17" ht="25.5">
      <c r="A53" s="191">
        <v>30</v>
      </c>
      <c r="B53" s="201" t="s">
        <v>217</v>
      </c>
      <c r="C53" s="193">
        <v>4865133</v>
      </c>
      <c r="D53" s="197" t="s">
        <v>12</v>
      </c>
      <c r="E53" s="311" t="s">
        <v>353</v>
      </c>
      <c r="F53" s="198">
        <v>100</v>
      </c>
      <c r="G53" s="442">
        <v>302122</v>
      </c>
      <c r="H53" s="443">
        <v>301800</v>
      </c>
      <c r="I53" s="615">
        <f>G53-H53</f>
        <v>322</v>
      </c>
      <c r="J53" s="615">
        <f t="shared" si="1"/>
        <v>32200</v>
      </c>
      <c r="K53" s="615">
        <f t="shared" si="2"/>
        <v>0.0322</v>
      </c>
      <c r="L53" s="442">
        <v>46221</v>
      </c>
      <c r="M53" s="443">
        <v>44785</v>
      </c>
      <c r="N53" s="615">
        <f>L53-M53</f>
        <v>1436</v>
      </c>
      <c r="O53" s="615">
        <f t="shared" si="4"/>
        <v>143600</v>
      </c>
      <c r="P53" s="615">
        <f t="shared" si="5"/>
        <v>0.1436</v>
      </c>
      <c r="Q53" s="181"/>
    </row>
    <row r="54" spans="1:17" ht="18" customHeight="1">
      <c r="A54" s="191"/>
      <c r="B54" s="199" t="s">
        <v>195</v>
      </c>
      <c r="C54" s="193"/>
      <c r="D54" s="197"/>
      <c r="E54" s="311"/>
      <c r="F54" s="198"/>
      <c r="G54" s="130"/>
      <c r="H54" s="79"/>
      <c r="I54" s="615"/>
      <c r="J54" s="615"/>
      <c r="K54" s="615"/>
      <c r="L54" s="219"/>
      <c r="M54" s="79"/>
      <c r="N54" s="615"/>
      <c r="O54" s="615"/>
      <c r="P54" s="615"/>
      <c r="Q54" s="181"/>
    </row>
    <row r="55" spans="1:17" s="128" customFormat="1" ht="18" customHeight="1">
      <c r="A55" s="197">
        <v>31</v>
      </c>
      <c r="B55" s="192" t="s">
        <v>182</v>
      </c>
      <c r="C55" s="193">
        <v>4865076</v>
      </c>
      <c r="D55" s="197" t="s">
        <v>12</v>
      </c>
      <c r="E55" s="311" t="s">
        <v>353</v>
      </c>
      <c r="F55" s="193">
        <v>100</v>
      </c>
      <c r="G55" s="446">
        <v>3891</v>
      </c>
      <c r="H55" s="351">
        <v>3891</v>
      </c>
      <c r="I55" s="620">
        <f>G55-H55</f>
        <v>0</v>
      </c>
      <c r="J55" s="620">
        <f t="shared" si="1"/>
        <v>0</v>
      </c>
      <c r="K55" s="620">
        <f t="shared" si="2"/>
        <v>0</v>
      </c>
      <c r="L55" s="130">
        <v>18510</v>
      </c>
      <c r="M55" s="351">
        <v>18510</v>
      </c>
      <c r="N55" s="620">
        <f>L55-M55</f>
        <v>0</v>
      </c>
      <c r="O55" s="620">
        <f t="shared" si="4"/>
        <v>0</v>
      </c>
      <c r="P55" s="620">
        <f t="shared" si="5"/>
        <v>0</v>
      </c>
      <c r="Q55" s="713"/>
    </row>
    <row r="56" spans="1:17" ht="18" customHeight="1">
      <c r="A56" s="191">
        <v>32</v>
      </c>
      <c r="B56" s="195" t="s">
        <v>196</v>
      </c>
      <c r="C56" s="193">
        <v>4865077</v>
      </c>
      <c r="D56" s="197" t="s">
        <v>12</v>
      </c>
      <c r="E56" s="311" t="s">
        <v>353</v>
      </c>
      <c r="F56" s="198">
        <v>100</v>
      </c>
      <c r="G56" s="130"/>
      <c r="H56" s="79"/>
      <c r="I56" s="615">
        <f>G56-H56</f>
        <v>0</v>
      </c>
      <c r="J56" s="615">
        <f t="shared" si="1"/>
        <v>0</v>
      </c>
      <c r="K56" s="615">
        <f t="shared" si="2"/>
        <v>0</v>
      </c>
      <c r="L56" s="534"/>
      <c r="M56" s="79"/>
      <c r="N56" s="615">
        <f>L56-M56</f>
        <v>0</v>
      </c>
      <c r="O56" s="615">
        <f t="shared" si="4"/>
        <v>0</v>
      </c>
      <c r="P56" s="615">
        <f t="shared" si="5"/>
        <v>0</v>
      </c>
      <c r="Q56" s="181"/>
    </row>
    <row r="57" spans="1:17" ht="18" customHeight="1">
      <c r="A57" s="191"/>
      <c r="B57" s="199" t="s">
        <v>172</v>
      </c>
      <c r="C57" s="193"/>
      <c r="D57" s="197"/>
      <c r="E57" s="311"/>
      <c r="F57" s="198"/>
      <c r="G57" s="130"/>
      <c r="H57" s="79"/>
      <c r="I57" s="615"/>
      <c r="J57" s="615"/>
      <c r="K57" s="615"/>
      <c r="L57" s="219"/>
      <c r="M57" s="79"/>
      <c r="N57" s="615"/>
      <c r="O57" s="615"/>
      <c r="P57" s="615"/>
      <c r="Q57" s="181"/>
    </row>
    <row r="58" spans="1:17" ht="18" customHeight="1">
      <c r="A58" s="191">
        <v>33</v>
      </c>
      <c r="B58" s="192" t="s">
        <v>189</v>
      </c>
      <c r="C58" s="193">
        <v>4865093</v>
      </c>
      <c r="D58" s="197" t="s">
        <v>12</v>
      </c>
      <c r="E58" s="311" t="s">
        <v>353</v>
      </c>
      <c r="F58" s="198">
        <v>100</v>
      </c>
      <c r="G58" s="442">
        <v>64934</v>
      </c>
      <c r="H58" s="443">
        <v>64707</v>
      </c>
      <c r="I58" s="615">
        <f>G58-H58</f>
        <v>227</v>
      </c>
      <c r="J58" s="615">
        <f t="shared" si="1"/>
        <v>22700</v>
      </c>
      <c r="K58" s="615">
        <f t="shared" si="2"/>
        <v>0.0227</v>
      </c>
      <c r="L58" s="442">
        <v>59918</v>
      </c>
      <c r="M58" s="443">
        <v>59039</v>
      </c>
      <c r="N58" s="615">
        <f>L58-M58</f>
        <v>879</v>
      </c>
      <c r="O58" s="615">
        <f t="shared" si="4"/>
        <v>87900</v>
      </c>
      <c r="P58" s="615">
        <f t="shared" si="5"/>
        <v>0.0879</v>
      </c>
      <c r="Q58" s="181"/>
    </row>
    <row r="59" spans="1:17" ht="19.5" customHeight="1">
      <c r="A59" s="191">
        <v>34</v>
      </c>
      <c r="B59" s="195" t="s">
        <v>190</v>
      </c>
      <c r="C59" s="193">
        <v>4865094</v>
      </c>
      <c r="D59" s="197" t="s">
        <v>12</v>
      </c>
      <c r="E59" s="311" t="s">
        <v>353</v>
      </c>
      <c r="F59" s="198">
        <v>100</v>
      </c>
      <c r="G59" s="442">
        <v>63622</v>
      </c>
      <c r="H59" s="443">
        <v>63431</v>
      </c>
      <c r="I59" s="615">
        <f>G59-H59</f>
        <v>191</v>
      </c>
      <c r="J59" s="615">
        <f t="shared" si="1"/>
        <v>19100</v>
      </c>
      <c r="K59" s="615">
        <f t="shared" si="2"/>
        <v>0.0191</v>
      </c>
      <c r="L59" s="442">
        <v>57488</v>
      </c>
      <c r="M59" s="443">
        <v>56955</v>
      </c>
      <c r="N59" s="615">
        <f>L59-M59</f>
        <v>533</v>
      </c>
      <c r="O59" s="615">
        <f t="shared" si="4"/>
        <v>53300</v>
      </c>
      <c r="P59" s="615">
        <f t="shared" si="5"/>
        <v>0.0533</v>
      </c>
      <c r="Q59" s="181"/>
    </row>
    <row r="60" spans="1:17" ht="25.5">
      <c r="A60" s="191">
        <v>35</v>
      </c>
      <c r="B60" s="201" t="s">
        <v>216</v>
      </c>
      <c r="C60" s="193">
        <v>4865144</v>
      </c>
      <c r="D60" s="197" t="s">
        <v>12</v>
      </c>
      <c r="E60" s="311" t="s">
        <v>353</v>
      </c>
      <c r="F60" s="198">
        <v>200</v>
      </c>
      <c r="G60" s="689">
        <v>85367</v>
      </c>
      <c r="H60" s="690">
        <v>85301</v>
      </c>
      <c r="I60" s="625">
        <f>G60-H60</f>
        <v>66</v>
      </c>
      <c r="J60" s="625">
        <f t="shared" si="1"/>
        <v>13200</v>
      </c>
      <c r="K60" s="625">
        <f t="shared" si="2"/>
        <v>0.0132</v>
      </c>
      <c r="L60" s="689">
        <v>113825</v>
      </c>
      <c r="M60" s="690">
        <v>112997</v>
      </c>
      <c r="N60" s="625">
        <f>L60-M60</f>
        <v>828</v>
      </c>
      <c r="O60" s="625">
        <f t="shared" si="4"/>
        <v>165600</v>
      </c>
      <c r="P60" s="625">
        <f t="shared" si="5"/>
        <v>0.1656</v>
      </c>
      <c r="Q60" s="691"/>
    </row>
    <row r="61" spans="1:17" ht="19.5" customHeight="1">
      <c r="A61" s="191"/>
      <c r="B61" s="199" t="s">
        <v>182</v>
      </c>
      <c r="C61" s="193"/>
      <c r="D61" s="197"/>
      <c r="E61" s="194"/>
      <c r="F61" s="198"/>
      <c r="G61" s="442"/>
      <c r="H61" s="443"/>
      <c r="I61" s="615"/>
      <c r="J61" s="615"/>
      <c r="K61" s="615"/>
      <c r="L61" s="219"/>
      <c r="M61" s="79"/>
      <c r="N61" s="615"/>
      <c r="O61" s="615"/>
      <c r="P61" s="615"/>
      <c r="Q61" s="181"/>
    </row>
    <row r="62" spans="1:17" ht="18">
      <c r="A62" s="191">
        <v>36</v>
      </c>
      <c r="B62" s="192" t="s">
        <v>183</v>
      </c>
      <c r="C62" s="193">
        <v>4865143</v>
      </c>
      <c r="D62" s="197" t="s">
        <v>12</v>
      </c>
      <c r="E62" s="194" t="s">
        <v>13</v>
      </c>
      <c r="F62" s="198">
        <v>100</v>
      </c>
      <c r="G62" s="442">
        <v>39051</v>
      </c>
      <c r="H62" s="443">
        <v>36375</v>
      </c>
      <c r="I62" s="615">
        <f>G62-H62</f>
        <v>2676</v>
      </c>
      <c r="J62" s="615">
        <f t="shared" si="1"/>
        <v>267600</v>
      </c>
      <c r="K62" s="615">
        <f t="shared" si="2"/>
        <v>0.2676</v>
      </c>
      <c r="L62" s="442">
        <v>902650</v>
      </c>
      <c r="M62" s="443">
        <v>901496</v>
      </c>
      <c r="N62" s="615">
        <f>L62-M62</f>
        <v>1154</v>
      </c>
      <c r="O62" s="615">
        <f t="shared" si="4"/>
        <v>115400</v>
      </c>
      <c r="P62" s="615">
        <f t="shared" si="5"/>
        <v>0.1154</v>
      </c>
      <c r="Q62" s="579"/>
    </row>
    <row r="63" spans="1:23" ht="18" customHeight="1" thickBot="1">
      <c r="A63" s="202"/>
      <c r="B63" s="203"/>
      <c r="C63" s="204"/>
      <c r="D63" s="205"/>
      <c r="E63" s="206"/>
      <c r="F63" s="207"/>
      <c r="G63" s="208"/>
      <c r="H63" s="209"/>
      <c r="I63" s="210"/>
      <c r="J63" s="210"/>
      <c r="K63" s="210"/>
      <c r="L63" s="211"/>
      <c r="M63" s="209"/>
      <c r="N63" s="210"/>
      <c r="O63" s="210"/>
      <c r="P63" s="210"/>
      <c r="Q63" s="213"/>
      <c r="R63" s="93"/>
      <c r="S63" s="93"/>
      <c r="T63" s="93"/>
      <c r="U63" s="93"/>
      <c r="V63" s="93"/>
      <c r="W63" s="93"/>
    </row>
    <row r="64" spans="1:23" ht="15.75" customHeight="1" thickTop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93"/>
      <c r="S64" s="93"/>
      <c r="T64" s="93"/>
      <c r="U64" s="93"/>
      <c r="V64" s="93"/>
      <c r="W64" s="93"/>
    </row>
    <row r="65" spans="1:23" ht="24" thickBot="1">
      <c r="A65" s="529" t="s">
        <v>373</v>
      </c>
      <c r="G65" s="19"/>
      <c r="H65" s="19"/>
      <c r="I65" s="56" t="s">
        <v>405</v>
      </c>
      <c r="J65" s="19"/>
      <c r="K65" s="19"/>
      <c r="L65" s="19"/>
      <c r="M65" s="19"/>
      <c r="N65" s="56" t="s">
        <v>406</v>
      </c>
      <c r="O65" s="19"/>
      <c r="P65" s="19"/>
      <c r="R65" s="93"/>
      <c r="S65" s="93"/>
      <c r="T65" s="93"/>
      <c r="U65" s="93"/>
      <c r="V65" s="93"/>
      <c r="W65" s="93"/>
    </row>
    <row r="66" spans="1:23" ht="39.75" thickBot="1" thickTop="1">
      <c r="A66" s="41" t="s">
        <v>8</v>
      </c>
      <c r="B66" s="38" t="s">
        <v>9</v>
      </c>
      <c r="C66" s="39" t="s">
        <v>1</v>
      </c>
      <c r="D66" s="39" t="s">
        <v>2</v>
      </c>
      <c r="E66" s="39" t="s">
        <v>3</v>
      </c>
      <c r="F66" s="39" t="s">
        <v>10</v>
      </c>
      <c r="G66" s="41" t="str">
        <f>G5</f>
        <v>FINAL READING 01/06/2014</v>
      </c>
      <c r="H66" s="39" t="str">
        <f>H5</f>
        <v>INTIAL READING 01/05/2014</v>
      </c>
      <c r="I66" s="39" t="s">
        <v>4</v>
      </c>
      <c r="J66" s="39" t="s">
        <v>5</v>
      </c>
      <c r="K66" s="39" t="s">
        <v>6</v>
      </c>
      <c r="L66" s="41" t="str">
        <f>G66</f>
        <v>FINAL READING 01/06/2014</v>
      </c>
      <c r="M66" s="39" t="str">
        <f>H66</f>
        <v>INTIAL READING 01/05/2014</v>
      </c>
      <c r="N66" s="39" t="s">
        <v>4</v>
      </c>
      <c r="O66" s="39" t="s">
        <v>5</v>
      </c>
      <c r="P66" s="39" t="s">
        <v>6</v>
      </c>
      <c r="Q66" s="214" t="s">
        <v>316</v>
      </c>
      <c r="R66" s="93"/>
      <c r="S66" s="93"/>
      <c r="T66" s="93"/>
      <c r="U66" s="93"/>
      <c r="V66" s="93"/>
      <c r="W66" s="93"/>
    </row>
    <row r="67" spans="1:23" ht="15.75" customHeight="1" thickTop="1">
      <c r="A67" s="548"/>
      <c r="B67" s="549"/>
      <c r="C67" s="549"/>
      <c r="D67" s="549"/>
      <c r="E67" s="549"/>
      <c r="F67" s="552"/>
      <c r="G67" s="549"/>
      <c r="H67" s="549"/>
      <c r="I67" s="549"/>
      <c r="J67" s="549"/>
      <c r="K67" s="552"/>
      <c r="L67" s="549"/>
      <c r="M67" s="549"/>
      <c r="N67" s="549"/>
      <c r="O67" s="549"/>
      <c r="P67" s="549"/>
      <c r="Q67" s="555"/>
      <c r="R67" s="93"/>
      <c r="S67" s="93"/>
      <c r="T67" s="93"/>
      <c r="U67" s="93"/>
      <c r="V67" s="93"/>
      <c r="W67" s="93"/>
    </row>
    <row r="68" spans="1:23" ht="15.75" customHeight="1">
      <c r="A68" s="550"/>
      <c r="B68" s="399" t="s">
        <v>370</v>
      </c>
      <c r="C68" s="436"/>
      <c r="D68" s="464"/>
      <c r="E68" s="426"/>
      <c r="F68" s="198"/>
      <c r="G68" s="551"/>
      <c r="H68" s="551"/>
      <c r="I68" s="551"/>
      <c r="J68" s="551"/>
      <c r="K68" s="551"/>
      <c r="L68" s="550"/>
      <c r="M68" s="551"/>
      <c r="N68" s="551"/>
      <c r="O68" s="551"/>
      <c r="P68" s="551"/>
      <c r="Q68" s="556"/>
      <c r="R68" s="93"/>
      <c r="S68" s="93"/>
      <c r="T68" s="93"/>
      <c r="U68" s="93"/>
      <c r="V68" s="93"/>
      <c r="W68" s="93"/>
    </row>
    <row r="69" spans="1:23" s="733" customFormat="1" ht="15.75" customHeight="1">
      <c r="A69" s="191">
        <v>1</v>
      </c>
      <c r="B69" s="192" t="s">
        <v>371</v>
      </c>
      <c r="C69" s="193">
        <v>4902555</v>
      </c>
      <c r="D69" s="464" t="s">
        <v>12</v>
      </c>
      <c r="E69" s="426" t="s">
        <v>353</v>
      </c>
      <c r="F69" s="198">
        <v>-75</v>
      </c>
      <c r="G69" s="445">
        <v>394</v>
      </c>
      <c r="H69" s="446">
        <v>377</v>
      </c>
      <c r="I69" s="620">
        <f>G69-H69</f>
        <v>17</v>
      </c>
      <c r="J69" s="620">
        <f>$F69*I69</f>
        <v>-1275</v>
      </c>
      <c r="K69" s="620">
        <f>J69/1000000</f>
        <v>-0.001275</v>
      </c>
      <c r="L69" s="445">
        <v>817</v>
      </c>
      <c r="M69" s="446">
        <v>521</v>
      </c>
      <c r="N69" s="620">
        <f>L69-M69</f>
        <v>296</v>
      </c>
      <c r="O69" s="620">
        <f>$F69*N69</f>
        <v>-22200</v>
      </c>
      <c r="P69" s="620">
        <f>O69/1000000</f>
        <v>-0.0222</v>
      </c>
      <c r="Q69" s="776"/>
      <c r="R69" s="112"/>
      <c r="S69" s="112"/>
      <c r="T69" s="112"/>
      <c r="U69" s="112"/>
      <c r="V69" s="112"/>
      <c r="W69" s="112"/>
    </row>
    <row r="70" spans="1:23" ht="15.75" customHeight="1">
      <c r="A70" s="554">
        <v>2</v>
      </c>
      <c r="B70" s="192" t="s">
        <v>372</v>
      </c>
      <c r="C70" s="193">
        <v>4902587</v>
      </c>
      <c r="D70" s="464" t="s">
        <v>12</v>
      </c>
      <c r="E70" s="426" t="s">
        <v>353</v>
      </c>
      <c r="F70" s="198">
        <v>-100</v>
      </c>
      <c r="G70" s="442">
        <v>9893</v>
      </c>
      <c r="H70" s="443">
        <v>9769</v>
      </c>
      <c r="I70" s="615">
        <f>G70-H70</f>
        <v>124</v>
      </c>
      <c r="J70" s="615">
        <f>$F70*I70</f>
        <v>-12400</v>
      </c>
      <c r="K70" s="615">
        <f>J70/1000000</f>
        <v>-0.0124</v>
      </c>
      <c r="L70" s="442">
        <v>22576</v>
      </c>
      <c r="M70" s="443">
        <v>21833</v>
      </c>
      <c r="N70" s="615">
        <f>L70-M70</f>
        <v>743</v>
      </c>
      <c r="O70" s="615">
        <f>$F70*N70</f>
        <v>-74300</v>
      </c>
      <c r="P70" s="615">
        <f>O70/1000000</f>
        <v>-0.0743</v>
      </c>
      <c r="Q70" s="556"/>
      <c r="R70" s="93"/>
      <c r="S70" s="93"/>
      <c r="T70" s="93"/>
      <c r="U70" s="93"/>
      <c r="V70" s="93"/>
      <c r="W70" s="93"/>
    </row>
    <row r="71" spans="1:23" ht="15.75" customHeight="1" thickBot="1">
      <c r="A71" s="211"/>
      <c r="B71" s="209"/>
      <c r="C71" s="209"/>
      <c r="D71" s="209"/>
      <c r="E71" s="209"/>
      <c r="F71" s="553"/>
      <c r="G71" s="209"/>
      <c r="H71" s="209"/>
      <c r="I71" s="209"/>
      <c r="J71" s="209"/>
      <c r="K71" s="553"/>
      <c r="L71" s="209"/>
      <c r="M71" s="209"/>
      <c r="N71" s="209"/>
      <c r="O71" s="209"/>
      <c r="P71" s="209"/>
      <c r="Q71" s="213"/>
      <c r="R71" s="93"/>
      <c r="S71" s="93"/>
      <c r="T71" s="93"/>
      <c r="U71" s="93"/>
      <c r="V71" s="93"/>
      <c r="W71" s="93"/>
    </row>
    <row r="72" spans="1:23" ht="15.75" customHeight="1" thickTop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23" ht="15.7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93"/>
      <c r="S73" s="93"/>
      <c r="T73" s="93"/>
      <c r="U73" s="93"/>
      <c r="V73" s="93"/>
      <c r="W73" s="93"/>
    </row>
    <row r="74" spans="1:16" ht="25.5" customHeight="1">
      <c r="A74" s="212" t="s">
        <v>345</v>
      </c>
      <c r="B74" s="90"/>
      <c r="C74" s="91"/>
      <c r="D74" s="90"/>
      <c r="E74" s="90"/>
      <c r="F74" s="90"/>
      <c r="G74" s="90"/>
      <c r="H74" s="90"/>
      <c r="I74" s="90"/>
      <c r="J74" s="90"/>
      <c r="K74" s="679">
        <f>SUM(K9:K63)+SUM(K69:K71)-K33</f>
        <v>2.053025</v>
      </c>
      <c r="L74" s="680"/>
      <c r="M74" s="680"/>
      <c r="N74" s="680"/>
      <c r="O74" s="680"/>
      <c r="P74" s="679">
        <f>SUM(P9:P63)+SUM(P69:P71)-P33</f>
        <v>9.050066666666664</v>
      </c>
    </row>
    <row r="75" spans="1:16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9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12.75" hidden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</row>
    <row r="78" spans="1:16" ht="23.25" customHeight="1" thickBot="1">
      <c r="A78" s="90"/>
      <c r="B78" s="90"/>
      <c r="C78" s="297"/>
      <c r="D78" s="90"/>
      <c r="E78" s="90"/>
      <c r="F78" s="90"/>
      <c r="G78" s="90"/>
      <c r="H78" s="90"/>
      <c r="I78" s="90"/>
      <c r="J78" s="299"/>
      <c r="K78" s="316" t="s">
        <v>346</v>
      </c>
      <c r="L78" s="90"/>
      <c r="M78" s="90"/>
      <c r="N78" s="90"/>
      <c r="O78" s="90"/>
      <c r="P78" s="316" t="s">
        <v>347</v>
      </c>
    </row>
    <row r="79" spans="1:17" ht="20.25">
      <c r="A79" s="294"/>
      <c r="B79" s="295"/>
      <c r="C79" s="212"/>
      <c r="D79" s="57"/>
      <c r="E79" s="57"/>
      <c r="F79" s="57"/>
      <c r="G79" s="57"/>
      <c r="H79" s="57"/>
      <c r="I79" s="57"/>
      <c r="J79" s="296"/>
      <c r="K79" s="295"/>
      <c r="L79" s="295"/>
      <c r="M79" s="295"/>
      <c r="N79" s="295"/>
      <c r="O79" s="295"/>
      <c r="P79" s="295"/>
      <c r="Q79" s="58"/>
    </row>
    <row r="80" spans="1:17" ht="20.25">
      <c r="A80" s="298"/>
      <c r="B80" s="212" t="s">
        <v>343</v>
      </c>
      <c r="C80" s="212"/>
      <c r="D80" s="289"/>
      <c r="E80" s="289"/>
      <c r="F80" s="289"/>
      <c r="G80" s="289"/>
      <c r="H80" s="289"/>
      <c r="I80" s="289"/>
      <c r="J80" s="289"/>
      <c r="K80" s="681">
        <f>K74</f>
        <v>2.053025</v>
      </c>
      <c r="L80" s="682"/>
      <c r="M80" s="682"/>
      <c r="N80" s="682"/>
      <c r="O80" s="682"/>
      <c r="P80" s="681">
        <f>P74</f>
        <v>9.050066666666664</v>
      </c>
      <c r="Q80" s="59"/>
    </row>
    <row r="81" spans="1:17" ht="20.25">
      <c r="A81" s="298"/>
      <c r="B81" s="212"/>
      <c r="C81" s="212"/>
      <c r="D81" s="289"/>
      <c r="E81" s="289"/>
      <c r="F81" s="289"/>
      <c r="G81" s="289"/>
      <c r="H81" s="289"/>
      <c r="I81" s="291"/>
      <c r="J81" s="131"/>
      <c r="K81" s="78"/>
      <c r="L81" s="78"/>
      <c r="M81" s="78"/>
      <c r="N81" s="78"/>
      <c r="O81" s="78"/>
      <c r="P81" s="78"/>
      <c r="Q81" s="59"/>
    </row>
    <row r="82" spans="1:17" ht="20.25">
      <c r="A82" s="298"/>
      <c r="B82" s="212" t="s">
        <v>336</v>
      </c>
      <c r="C82" s="212"/>
      <c r="D82" s="289"/>
      <c r="E82" s="289"/>
      <c r="F82" s="289"/>
      <c r="G82" s="289"/>
      <c r="H82" s="289"/>
      <c r="I82" s="289"/>
      <c r="J82" s="289"/>
      <c r="K82" s="681">
        <f>'STEPPED UP GENCO'!K46</f>
        <v>-0.05331645359999999</v>
      </c>
      <c r="L82" s="681"/>
      <c r="M82" s="681"/>
      <c r="N82" s="681"/>
      <c r="O82" s="681"/>
      <c r="P82" s="681">
        <f>'STEPPED UP GENCO'!P46</f>
        <v>-0.11384851920000001</v>
      </c>
      <c r="Q82" s="59"/>
    </row>
    <row r="83" spans="1:17" ht="20.25">
      <c r="A83" s="298"/>
      <c r="B83" s="212"/>
      <c r="C83" s="212"/>
      <c r="D83" s="292"/>
      <c r="E83" s="292"/>
      <c r="F83" s="292"/>
      <c r="G83" s="292"/>
      <c r="H83" s="292"/>
      <c r="I83" s="293"/>
      <c r="J83" s="288"/>
      <c r="K83" s="19"/>
      <c r="L83" s="19"/>
      <c r="M83" s="19"/>
      <c r="N83" s="19"/>
      <c r="O83" s="19"/>
      <c r="P83" s="19"/>
      <c r="Q83" s="59"/>
    </row>
    <row r="84" spans="1:17" ht="20.25">
      <c r="A84" s="298"/>
      <c r="B84" s="212" t="s">
        <v>344</v>
      </c>
      <c r="C84" s="212"/>
      <c r="D84" s="19"/>
      <c r="E84" s="19"/>
      <c r="F84" s="19"/>
      <c r="G84" s="19"/>
      <c r="H84" s="19"/>
      <c r="I84" s="19"/>
      <c r="J84" s="19"/>
      <c r="K84" s="301">
        <f>SUM(K80:K83)</f>
        <v>1.9997085464</v>
      </c>
      <c r="L84" s="19"/>
      <c r="M84" s="19"/>
      <c r="N84" s="19"/>
      <c r="O84" s="19"/>
      <c r="P84" s="507">
        <f>SUM(P80:P83)</f>
        <v>8.936218147466665</v>
      </c>
      <c r="Q84" s="59"/>
    </row>
    <row r="85" spans="1:17" ht="20.25">
      <c r="A85" s="276"/>
      <c r="B85" s="19"/>
      <c r="C85" s="212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9"/>
    </row>
    <row r="86" spans="1:17" ht="13.5" thickBot="1">
      <c r="A86" s="277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5">
      <selection activeCell="K69" sqref="K6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243</v>
      </c>
    </row>
    <row r="2" spans="1:17" ht="23.25" customHeight="1">
      <c r="A2" s="2" t="s">
        <v>244</v>
      </c>
      <c r="P2" s="347" t="str">
        <f>NDPL!Q1</f>
        <v>MAY-2014</v>
      </c>
      <c r="Q2" s="347"/>
    </row>
    <row r="3" ht="23.25">
      <c r="A3" s="223" t="s">
        <v>220</v>
      </c>
    </row>
    <row r="4" spans="1:16" ht="24" thickBot="1">
      <c r="A4" s="3"/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01/06/2014</v>
      </c>
      <c r="H5" s="39" t="str">
        <f>NDPL!H5</f>
        <v>INTIAL READING 01/05/2014</v>
      </c>
      <c r="I5" s="39" t="s">
        <v>4</v>
      </c>
      <c r="J5" s="39" t="s">
        <v>5</v>
      </c>
      <c r="K5" s="39" t="s">
        <v>6</v>
      </c>
      <c r="L5" s="41" t="str">
        <f>NDPL!G5</f>
        <v>FINAL READING 01/06/2014</v>
      </c>
      <c r="M5" s="39" t="str">
        <f>NDPL!H5</f>
        <v>INTIAL READING 01/05/2014</v>
      </c>
      <c r="N5" s="39" t="s">
        <v>4</v>
      </c>
      <c r="O5" s="39" t="s">
        <v>5</v>
      </c>
      <c r="P5" s="39" t="s">
        <v>6</v>
      </c>
      <c r="Q5" s="214" t="s">
        <v>316</v>
      </c>
    </row>
    <row r="6" ht="14.25" thickBot="1" thickTop="1"/>
    <row r="7" spans="1:17" ht="24" customHeight="1" thickTop="1">
      <c r="A7" s="602" t="s">
        <v>237</v>
      </c>
      <c r="B7" s="69"/>
      <c r="C7" s="70"/>
      <c r="D7" s="70"/>
      <c r="E7" s="70"/>
      <c r="F7" s="70"/>
      <c r="G7" s="73"/>
      <c r="H7" s="72"/>
      <c r="I7" s="72"/>
      <c r="J7" s="72"/>
      <c r="K7" s="655"/>
      <c r="L7" s="583"/>
      <c r="M7" s="533"/>
      <c r="N7" s="72"/>
      <c r="O7" s="72"/>
      <c r="P7" s="666"/>
      <c r="Q7" s="180"/>
    </row>
    <row r="8" spans="1:17" ht="24" customHeight="1">
      <c r="A8" s="326" t="s">
        <v>221</v>
      </c>
      <c r="B8" s="222"/>
      <c r="C8" s="222"/>
      <c r="D8" s="222"/>
      <c r="E8" s="222"/>
      <c r="F8" s="222"/>
      <c r="G8" s="129"/>
      <c r="H8" s="78"/>
      <c r="I8" s="79"/>
      <c r="J8" s="79"/>
      <c r="K8" s="656"/>
      <c r="L8" s="219"/>
      <c r="M8" s="79"/>
      <c r="N8" s="79"/>
      <c r="O8" s="79"/>
      <c r="P8" s="667"/>
      <c r="Q8" s="181"/>
    </row>
    <row r="9" spans="1:17" ht="24" customHeight="1">
      <c r="A9" s="601" t="s">
        <v>222</v>
      </c>
      <c r="B9" s="222"/>
      <c r="C9" s="222"/>
      <c r="D9" s="222"/>
      <c r="E9" s="222"/>
      <c r="F9" s="222"/>
      <c r="G9" s="129"/>
      <c r="H9" s="78"/>
      <c r="I9" s="79"/>
      <c r="J9" s="79"/>
      <c r="K9" s="656"/>
      <c r="L9" s="219"/>
      <c r="M9" s="79"/>
      <c r="N9" s="79"/>
      <c r="O9" s="79"/>
      <c r="P9" s="667"/>
      <c r="Q9" s="181"/>
    </row>
    <row r="10" spans="1:17" ht="24" customHeight="1">
      <c r="A10" s="325">
        <v>1</v>
      </c>
      <c r="B10" s="328" t="s">
        <v>240</v>
      </c>
      <c r="C10" s="590">
        <v>4864848</v>
      </c>
      <c r="D10" s="330" t="s">
        <v>12</v>
      </c>
      <c r="E10" s="329" t="s">
        <v>353</v>
      </c>
      <c r="F10" s="330">
        <v>1000</v>
      </c>
      <c r="G10" s="628">
        <v>1357</v>
      </c>
      <c r="H10" s="629">
        <v>1349</v>
      </c>
      <c r="I10" s="596">
        <f aca="true" t="shared" si="0" ref="I10:I15">G10-H10</f>
        <v>8</v>
      </c>
      <c r="J10" s="596">
        <f aca="true" t="shared" si="1" ref="J10:J34">$F10*I10</f>
        <v>8000</v>
      </c>
      <c r="K10" s="657">
        <f aca="true" t="shared" si="2" ref="K10:K34">J10/1000000</f>
        <v>0.008</v>
      </c>
      <c r="L10" s="628">
        <v>24072</v>
      </c>
      <c r="M10" s="629">
        <v>23506</v>
      </c>
      <c r="N10" s="596">
        <f aca="true" t="shared" si="3" ref="N10:N15">L10-M10</f>
        <v>566</v>
      </c>
      <c r="O10" s="596">
        <f aca="true" t="shared" si="4" ref="O10:O34">$F10*N10</f>
        <v>566000</v>
      </c>
      <c r="P10" s="668">
        <f aca="true" t="shared" si="5" ref="P10:P34">O10/1000000</f>
        <v>0.566</v>
      </c>
      <c r="Q10" s="181"/>
    </row>
    <row r="11" spans="1:17" ht="24" customHeight="1">
      <c r="A11" s="325">
        <v>2</v>
      </c>
      <c r="B11" s="328" t="s">
        <v>241</v>
      </c>
      <c r="C11" s="590">
        <v>4864849</v>
      </c>
      <c r="D11" s="330" t="s">
        <v>12</v>
      </c>
      <c r="E11" s="329" t="s">
        <v>353</v>
      </c>
      <c r="F11" s="330">
        <v>1000</v>
      </c>
      <c r="G11" s="628">
        <v>972</v>
      </c>
      <c r="H11" s="629">
        <v>966</v>
      </c>
      <c r="I11" s="596">
        <f t="shared" si="0"/>
        <v>6</v>
      </c>
      <c r="J11" s="596">
        <f t="shared" si="1"/>
        <v>6000</v>
      </c>
      <c r="K11" s="657">
        <f t="shared" si="2"/>
        <v>0.006</v>
      </c>
      <c r="L11" s="628">
        <v>26524</v>
      </c>
      <c r="M11" s="629">
        <v>26140</v>
      </c>
      <c r="N11" s="596">
        <f t="shared" si="3"/>
        <v>384</v>
      </c>
      <c r="O11" s="596">
        <f t="shared" si="4"/>
        <v>384000</v>
      </c>
      <c r="P11" s="668">
        <f t="shared" si="5"/>
        <v>0.384</v>
      </c>
      <c r="Q11" s="181"/>
    </row>
    <row r="12" spans="1:17" ht="24" customHeight="1">
      <c r="A12" s="325">
        <v>3</v>
      </c>
      <c r="B12" s="328" t="s">
        <v>223</v>
      </c>
      <c r="C12" s="590">
        <v>4864846</v>
      </c>
      <c r="D12" s="330" t="s">
        <v>12</v>
      </c>
      <c r="E12" s="329" t="s">
        <v>353</v>
      </c>
      <c r="F12" s="330">
        <v>1000</v>
      </c>
      <c r="G12" s="628">
        <v>2280</v>
      </c>
      <c r="H12" s="629">
        <v>2280</v>
      </c>
      <c r="I12" s="596">
        <f t="shared" si="0"/>
        <v>0</v>
      </c>
      <c r="J12" s="596">
        <f t="shared" si="1"/>
        <v>0</v>
      </c>
      <c r="K12" s="657">
        <f t="shared" si="2"/>
        <v>0</v>
      </c>
      <c r="L12" s="628">
        <v>34096</v>
      </c>
      <c r="M12" s="629">
        <v>33966</v>
      </c>
      <c r="N12" s="596">
        <f t="shared" si="3"/>
        <v>130</v>
      </c>
      <c r="O12" s="596">
        <f t="shared" si="4"/>
        <v>130000</v>
      </c>
      <c r="P12" s="668">
        <f t="shared" si="5"/>
        <v>0.13</v>
      </c>
      <c r="Q12" s="181"/>
    </row>
    <row r="13" spans="1:17" ht="24" customHeight="1">
      <c r="A13" s="325">
        <v>4</v>
      </c>
      <c r="B13" s="328" t="s">
        <v>224</v>
      </c>
      <c r="C13" s="590">
        <v>4864847</v>
      </c>
      <c r="D13" s="330" t="s">
        <v>12</v>
      </c>
      <c r="E13" s="329" t="s">
        <v>353</v>
      </c>
      <c r="F13" s="330">
        <v>1000</v>
      </c>
      <c r="G13" s="628">
        <v>894</v>
      </c>
      <c r="H13" s="629">
        <v>883</v>
      </c>
      <c r="I13" s="596">
        <f t="shared" si="0"/>
        <v>11</v>
      </c>
      <c r="J13" s="596">
        <f t="shared" si="1"/>
        <v>11000</v>
      </c>
      <c r="K13" s="657">
        <f t="shared" si="2"/>
        <v>0.011</v>
      </c>
      <c r="L13" s="628">
        <v>18827</v>
      </c>
      <c r="M13" s="629">
        <v>18421</v>
      </c>
      <c r="N13" s="596">
        <f t="shared" si="3"/>
        <v>406</v>
      </c>
      <c r="O13" s="596">
        <f t="shared" si="4"/>
        <v>406000</v>
      </c>
      <c r="P13" s="668">
        <f t="shared" si="5"/>
        <v>0.406</v>
      </c>
      <c r="Q13" s="181"/>
    </row>
    <row r="14" spans="1:17" ht="24" customHeight="1">
      <c r="A14" s="325">
        <v>5</v>
      </c>
      <c r="B14" s="328" t="s">
        <v>414</v>
      </c>
      <c r="C14" s="590">
        <v>4864850</v>
      </c>
      <c r="D14" s="330" t="s">
        <v>12</v>
      </c>
      <c r="E14" s="329" t="s">
        <v>353</v>
      </c>
      <c r="F14" s="330">
        <v>1000</v>
      </c>
      <c r="G14" s="628">
        <v>4177</v>
      </c>
      <c r="H14" s="629">
        <v>4148</v>
      </c>
      <c r="I14" s="596">
        <f t="shared" si="0"/>
        <v>29</v>
      </c>
      <c r="J14" s="596">
        <f t="shared" si="1"/>
        <v>29000</v>
      </c>
      <c r="K14" s="657">
        <f t="shared" si="2"/>
        <v>0.029</v>
      </c>
      <c r="L14" s="628">
        <v>10242</v>
      </c>
      <c r="M14" s="629">
        <v>10180</v>
      </c>
      <c r="N14" s="596">
        <f t="shared" si="3"/>
        <v>62</v>
      </c>
      <c r="O14" s="596">
        <f t="shared" si="4"/>
        <v>62000</v>
      </c>
      <c r="P14" s="668">
        <f t="shared" si="5"/>
        <v>0.062</v>
      </c>
      <c r="Q14" s="181"/>
    </row>
    <row r="15" spans="1:17" ht="24" customHeight="1">
      <c r="A15" s="325">
        <v>6</v>
      </c>
      <c r="B15" s="328" t="s">
        <v>413</v>
      </c>
      <c r="C15" s="590">
        <v>4864900</v>
      </c>
      <c r="D15" s="330" t="s">
        <v>12</v>
      </c>
      <c r="E15" s="329" t="s">
        <v>353</v>
      </c>
      <c r="F15" s="330">
        <v>500</v>
      </c>
      <c r="G15" s="628">
        <v>11662</v>
      </c>
      <c r="H15" s="629">
        <v>11666</v>
      </c>
      <c r="I15" s="596">
        <f t="shared" si="0"/>
        <v>-4</v>
      </c>
      <c r="J15" s="596">
        <f>$F15*I15</f>
        <v>-2000</v>
      </c>
      <c r="K15" s="657">
        <f>J15/1000000</f>
        <v>-0.002</v>
      </c>
      <c r="L15" s="628">
        <v>58528</v>
      </c>
      <c r="M15" s="629">
        <v>58531</v>
      </c>
      <c r="N15" s="596">
        <f t="shared" si="3"/>
        <v>-3</v>
      </c>
      <c r="O15" s="596">
        <f>$F15*N15</f>
        <v>-1500</v>
      </c>
      <c r="P15" s="668">
        <f>O15/1000000</f>
        <v>-0.0015</v>
      </c>
      <c r="Q15" s="181"/>
    </row>
    <row r="16" spans="1:17" ht="24" customHeight="1">
      <c r="A16" s="599" t="s">
        <v>225</v>
      </c>
      <c r="B16" s="331"/>
      <c r="C16" s="591"/>
      <c r="D16" s="332"/>
      <c r="E16" s="331"/>
      <c r="F16" s="332"/>
      <c r="G16" s="597"/>
      <c r="H16" s="596"/>
      <c r="I16" s="596"/>
      <c r="J16" s="596"/>
      <c r="K16" s="657"/>
      <c r="L16" s="597"/>
      <c r="M16" s="596"/>
      <c r="N16" s="596"/>
      <c r="O16" s="596"/>
      <c r="P16" s="668"/>
      <c r="Q16" s="181"/>
    </row>
    <row r="17" spans="1:17" ht="24" customHeight="1">
      <c r="A17" s="600">
        <v>7</v>
      </c>
      <c r="B17" s="331" t="s">
        <v>242</v>
      </c>
      <c r="C17" s="591">
        <v>4864804</v>
      </c>
      <c r="D17" s="332" t="s">
        <v>12</v>
      </c>
      <c r="E17" s="329" t="s">
        <v>353</v>
      </c>
      <c r="F17" s="332">
        <v>100</v>
      </c>
      <c r="G17" s="628">
        <v>996508</v>
      </c>
      <c r="H17" s="629">
        <v>996360</v>
      </c>
      <c r="I17" s="596">
        <f>G17-H17</f>
        <v>148</v>
      </c>
      <c r="J17" s="596">
        <f t="shared" si="1"/>
        <v>14800</v>
      </c>
      <c r="K17" s="657">
        <f t="shared" si="2"/>
        <v>0.0148</v>
      </c>
      <c r="L17" s="628">
        <v>999977</v>
      </c>
      <c r="M17" s="629">
        <v>999978</v>
      </c>
      <c r="N17" s="596">
        <f>L17-M17</f>
        <v>-1</v>
      </c>
      <c r="O17" s="596">
        <f t="shared" si="4"/>
        <v>-100</v>
      </c>
      <c r="P17" s="668">
        <f t="shared" si="5"/>
        <v>-0.0001</v>
      </c>
      <c r="Q17" s="181"/>
    </row>
    <row r="18" spans="1:17" ht="24" customHeight="1">
      <c r="A18" s="600">
        <v>8</v>
      </c>
      <c r="B18" s="331" t="s">
        <v>241</v>
      </c>
      <c r="C18" s="591">
        <v>4865163</v>
      </c>
      <c r="D18" s="332" t="s">
        <v>12</v>
      </c>
      <c r="E18" s="329" t="s">
        <v>353</v>
      </c>
      <c r="F18" s="332">
        <v>100</v>
      </c>
      <c r="G18" s="628">
        <v>996665</v>
      </c>
      <c r="H18" s="629">
        <v>996661</v>
      </c>
      <c r="I18" s="596">
        <f>G18-H18</f>
        <v>4</v>
      </c>
      <c r="J18" s="596">
        <f t="shared" si="1"/>
        <v>400</v>
      </c>
      <c r="K18" s="657">
        <f t="shared" si="2"/>
        <v>0.0004</v>
      </c>
      <c r="L18" s="628">
        <v>999921</v>
      </c>
      <c r="M18" s="629">
        <v>999920</v>
      </c>
      <c r="N18" s="596">
        <f>L18-M18</f>
        <v>1</v>
      </c>
      <c r="O18" s="596">
        <f t="shared" si="4"/>
        <v>100</v>
      </c>
      <c r="P18" s="668">
        <f t="shared" si="5"/>
        <v>0.0001</v>
      </c>
      <c r="Q18" s="181"/>
    </row>
    <row r="19" spans="1:17" ht="24" customHeight="1">
      <c r="A19" s="333"/>
      <c r="B19" s="331"/>
      <c r="C19" s="591"/>
      <c r="D19" s="332"/>
      <c r="E19" s="108"/>
      <c r="F19" s="332"/>
      <c r="G19" s="219"/>
      <c r="H19" s="79"/>
      <c r="I19" s="79"/>
      <c r="J19" s="79"/>
      <c r="K19" s="656"/>
      <c r="L19" s="219"/>
      <c r="M19" s="79"/>
      <c r="N19" s="79"/>
      <c r="O19" s="79"/>
      <c r="P19" s="667"/>
      <c r="Q19" s="181"/>
    </row>
    <row r="20" spans="1:17" ht="24" customHeight="1">
      <c r="A20" s="333"/>
      <c r="B20" s="338" t="s">
        <v>236</v>
      </c>
      <c r="C20" s="592"/>
      <c r="D20" s="332"/>
      <c r="E20" s="331"/>
      <c r="F20" s="334"/>
      <c r="G20" s="219"/>
      <c r="H20" s="79"/>
      <c r="I20" s="79"/>
      <c r="J20" s="79"/>
      <c r="K20" s="658">
        <f>SUM(K10:K18)</f>
        <v>0.0672</v>
      </c>
      <c r="L20" s="584"/>
      <c r="M20" s="323"/>
      <c r="N20" s="323"/>
      <c r="O20" s="323"/>
      <c r="P20" s="669">
        <f>SUM(P10:P18)</f>
        <v>1.5465000000000002</v>
      </c>
      <c r="Q20" s="181"/>
    </row>
    <row r="21" spans="1:17" ht="24" customHeight="1">
      <c r="A21" s="333"/>
      <c r="B21" s="221"/>
      <c r="C21" s="592"/>
      <c r="D21" s="332"/>
      <c r="E21" s="331"/>
      <c r="F21" s="334"/>
      <c r="G21" s="219"/>
      <c r="H21" s="79"/>
      <c r="I21" s="79"/>
      <c r="J21" s="79"/>
      <c r="K21" s="659"/>
      <c r="L21" s="219"/>
      <c r="M21" s="79"/>
      <c r="N21" s="79"/>
      <c r="O21" s="79"/>
      <c r="P21" s="670"/>
      <c r="Q21" s="181"/>
    </row>
    <row r="22" spans="1:17" ht="24" customHeight="1">
      <c r="A22" s="599" t="s">
        <v>226</v>
      </c>
      <c r="B22" s="222"/>
      <c r="C22" s="324"/>
      <c r="D22" s="334"/>
      <c r="E22" s="222"/>
      <c r="F22" s="334"/>
      <c r="G22" s="219"/>
      <c r="H22" s="79"/>
      <c r="I22" s="79"/>
      <c r="J22" s="79"/>
      <c r="K22" s="656"/>
      <c r="L22" s="219"/>
      <c r="M22" s="79"/>
      <c r="N22" s="79"/>
      <c r="O22" s="79"/>
      <c r="P22" s="667"/>
      <c r="Q22" s="181"/>
    </row>
    <row r="23" spans="1:17" ht="24" customHeight="1">
      <c r="A23" s="333"/>
      <c r="B23" s="222"/>
      <c r="C23" s="324"/>
      <c r="D23" s="334"/>
      <c r="E23" s="222"/>
      <c r="F23" s="334"/>
      <c r="G23" s="219"/>
      <c r="H23" s="79"/>
      <c r="I23" s="79"/>
      <c r="J23" s="79"/>
      <c r="K23" s="656"/>
      <c r="L23" s="219"/>
      <c r="M23" s="79"/>
      <c r="N23" s="79"/>
      <c r="O23" s="79"/>
      <c r="P23" s="667"/>
      <c r="Q23" s="181"/>
    </row>
    <row r="24" spans="1:17" ht="24" customHeight="1">
      <c r="A24" s="600">
        <v>9</v>
      </c>
      <c r="B24" s="108" t="s">
        <v>227</v>
      </c>
      <c r="C24" s="590">
        <v>4865065</v>
      </c>
      <c r="D24" s="360" t="s">
        <v>12</v>
      </c>
      <c r="E24" s="329" t="s">
        <v>353</v>
      </c>
      <c r="F24" s="330">
        <v>100</v>
      </c>
      <c r="G24" s="628">
        <v>3437</v>
      </c>
      <c r="H24" s="629">
        <v>3437</v>
      </c>
      <c r="I24" s="596">
        <f aca="true" t="shared" si="6" ref="I24:I30">G24-H24</f>
        <v>0</v>
      </c>
      <c r="J24" s="596">
        <f t="shared" si="1"/>
        <v>0</v>
      </c>
      <c r="K24" s="657">
        <f t="shared" si="2"/>
        <v>0</v>
      </c>
      <c r="L24" s="628">
        <v>34364</v>
      </c>
      <c r="M24" s="629">
        <v>34364</v>
      </c>
      <c r="N24" s="596">
        <f aca="true" t="shared" si="7" ref="N24:N30">L24-M24</f>
        <v>0</v>
      </c>
      <c r="O24" s="596">
        <f t="shared" si="4"/>
        <v>0</v>
      </c>
      <c r="P24" s="668">
        <f t="shared" si="5"/>
        <v>0</v>
      </c>
      <c r="Q24" s="181"/>
    </row>
    <row r="25" spans="1:17" ht="24" customHeight="1">
      <c r="A25" s="600">
        <v>10</v>
      </c>
      <c r="B25" s="222" t="s">
        <v>228</v>
      </c>
      <c r="C25" s="591">
        <v>4865066</v>
      </c>
      <c r="D25" s="334" t="s">
        <v>12</v>
      </c>
      <c r="E25" s="329" t="s">
        <v>353</v>
      </c>
      <c r="F25" s="332">
        <v>100</v>
      </c>
      <c r="G25" s="628">
        <v>46635</v>
      </c>
      <c r="H25" s="629">
        <v>46574</v>
      </c>
      <c r="I25" s="596">
        <f t="shared" si="6"/>
        <v>61</v>
      </c>
      <c r="J25" s="596">
        <f t="shared" si="1"/>
        <v>6100</v>
      </c>
      <c r="K25" s="657">
        <f t="shared" si="2"/>
        <v>0.0061</v>
      </c>
      <c r="L25" s="628">
        <v>73601</v>
      </c>
      <c r="M25" s="629">
        <v>72328</v>
      </c>
      <c r="N25" s="596">
        <f t="shared" si="7"/>
        <v>1273</v>
      </c>
      <c r="O25" s="596">
        <f t="shared" si="4"/>
        <v>127300</v>
      </c>
      <c r="P25" s="668">
        <f t="shared" si="5"/>
        <v>0.1273</v>
      </c>
      <c r="Q25" s="181"/>
    </row>
    <row r="26" spans="1:17" ht="24" customHeight="1">
      <c r="A26" s="600">
        <v>11</v>
      </c>
      <c r="B26" s="222" t="s">
        <v>229</v>
      </c>
      <c r="C26" s="591">
        <v>4865067</v>
      </c>
      <c r="D26" s="334" t="s">
        <v>12</v>
      </c>
      <c r="E26" s="329" t="s">
        <v>353</v>
      </c>
      <c r="F26" s="332">
        <v>100</v>
      </c>
      <c r="G26" s="628">
        <v>73744</v>
      </c>
      <c r="H26" s="629">
        <v>73729</v>
      </c>
      <c r="I26" s="596">
        <f t="shared" si="6"/>
        <v>15</v>
      </c>
      <c r="J26" s="596">
        <f t="shared" si="1"/>
        <v>1500</v>
      </c>
      <c r="K26" s="657">
        <f t="shared" si="2"/>
        <v>0.0015</v>
      </c>
      <c r="L26" s="628">
        <v>11824</v>
      </c>
      <c r="M26" s="629">
        <v>11222</v>
      </c>
      <c r="N26" s="596">
        <f t="shared" si="7"/>
        <v>602</v>
      </c>
      <c r="O26" s="596">
        <f t="shared" si="4"/>
        <v>60200</v>
      </c>
      <c r="P26" s="668">
        <f t="shared" si="5"/>
        <v>0.0602</v>
      </c>
      <c r="Q26" s="181"/>
    </row>
    <row r="27" spans="1:17" ht="24" customHeight="1">
      <c r="A27" s="600">
        <v>12</v>
      </c>
      <c r="B27" s="222" t="s">
        <v>230</v>
      </c>
      <c r="C27" s="591">
        <v>4865078</v>
      </c>
      <c r="D27" s="334" t="s">
        <v>12</v>
      </c>
      <c r="E27" s="329" t="s">
        <v>353</v>
      </c>
      <c r="F27" s="332">
        <v>100</v>
      </c>
      <c r="G27" s="628">
        <v>46029</v>
      </c>
      <c r="H27" s="629">
        <v>46027</v>
      </c>
      <c r="I27" s="596">
        <f t="shared" si="6"/>
        <v>2</v>
      </c>
      <c r="J27" s="596">
        <f t="shared" si="1"/>
        <v>200</v>
      </c>
      <c r="K27" s="657">
        <f t="shared" si="2"/>
        <v>0.0002</v>
      </c>
      <c r="L27" s="628">
        <v>63754</v>
      </c>
      <c r="M27" s="629">
        <v>61039</v>
      </c>
      <c r="N27" s="596">
        <f t="shared" si="7"/>
        <v>2715</v>
      </c>
      <c r="O27" s="596">
        <f t="shared" si="4"/>
        <v>271500</v>
      </c>
      <c r="P27" s="668">
        <f t="shared" si="5"/>
        <v>0.2715</v>
      </c>
      <c r="Q27" s="181"/>
    </row>
    <row r="28" spans="1:17" ht="24" customHeight="1">
      <c r="A28" s="600">
        <v>13</v>
      </c>
      <c r="B28" s="222" t="s">
        <v>230</v>
      </c>
      <c r="C28" s="593">
        <v>4865079</v>
      </c>
      <c r="D28" s="503" t="s">
        <v>12</v>
      </c>
      <c r="E28" s="329" t="s">
        <v>353</v>
      </c>
      <c r="F28" s="335">
        <v>100</v>
      </c>
      <c r="G28" s="628">
        <v>999989</v>
      </c>
      <c r="H28" s="629">
        <v>999989</v>
      </c>
      <c r="I28" s="596">
        <f t="shared" si="6"/>
        <v>0</v>
      </c>
      <c r="J28" s="596">
        <f t="shared" si="1"/>
        <v>0</v>
      </c>
      <c r="K28" s="657">
        <f t="shared" si="2"/>
        <v>0</v>
      </c>
      <c r="L28" s="628">
        <v>20273</v>
      </c>
      <c r="M28" s="629">
        <v>20273</v>
      </c>
      <c r="N28" s="596">
        <f t="shared" si="7"/>
        <v>0</v>
      </c>
      <c r="O28" s="596">
        <f t="shared" si="4"/>
        <v>0</v>
      </c>
      <c r="P28" s="668">
        <f t="shared" si="5"/>
        <v>0</v>
      </c>
      <c r="Q28" s="181"/>
    </row>
    <row r="29" spans="1:17" ht="24" customHeight="1">
      <c r="A29" s="600">
        <v>14</v>
      </c>
      <c r="B29" s="222" t="s">
        <v>231</v>
      </c>
      <c r="C29" s="591">
        <v>4865080</v>
      </c>
      <c r="D29" s="334" t="s">
        <v>12</v>
      </c>
      <c r="E29" s="329" t="s">
        <v>353</v>
      </c>
      <c r="F29" s="332">
        <v>100</v>
      </c>
      <c r="G29" s="628">
        <v>84338</v>
      </c>
      <c r="H29" s="629">
        <v>84335</v>
      </c>
      <c r="I29" s="596">
        <f t="shared" si="6"/>
        <v>3</v>
      </c>
      <c r="J29" s="596">
        <f t="shared" si="1"/>
        <v>300</v>
      </c>
      <c r="K29" s="657">
        <f t="shared" si="2"/>
        <v>0.0003</v>
      </c>
      <c r="L29" s="628">
        <v>58694</v>
      </c>
      <c r="M29" s="629">
        <v>58448</v>
      </c>
      <c r="N29" s="596">
        <f t="shared" si="7"/>
        <v>246</v>
      </c>
      <c r="O29" s="596">
        <f t="shared" si="4"/>
        <v>24600</v>
      </c>
      <c r="P29" s="668">
        <f t="shared" si="5"/>
        <v>0.0246</v>
      </c>
      <c r="Q29" s="181"/>
    </row>
    <row r="30" spans="1:17" ht="24" customHeight="1">
      <c r="A30" s="325">
        <v>15</v>
      </c>
      <c r="B30" s="108" t="s">
        <v>231</v>
      </c>
      <c r="C30" s="590">
        <v>4865075</v>
      </c>
      <c r="D30" s="360" t="s">
        <v>12</v>
      </c>
      <c r="E30" s="329" t="s">
        <v>353</v>
      </c>
      <c r="F30" s="330">
        <v>100</v>
      </c>
      <c r="G30" s="628">
        <v>6914</v>
      </c>
      <c r="H30" s="629">
        <v>6913</v>
      </c>
      <c r="I30" s="596">
        <f t="shared" si="6"/>
        <v>1</v>
      </c>
      <c r="J30" s="596">
        <f t="shared" si="1"/>
        <v>100</v>
      </c>
      <c r="K30" s="657">
        <f t="shared" si="2"/>
        <v>0.0001</v>
      </c>
      <c r="L30" s="628">
        <v>2366</v>
      </c>
      <c r="M30" s="629">
        <v>2080</v>
      </c>
      <c r="N30" s="596">
        <f t="shared" si="7"/>
        <v>286</v>
      </c>
      <c r="O30" s="596">
        <f t="shared" si="4"/>
        <v>28600</v>
      </c>
      <c r="P30" s="668">
        <f t="shared" si="5"/>
        <v>0.0286</v>
      </c>
      <c r="Q30" s="613"/>
    </row>
    <row r="31" spans="1:17" ht="24" customHeight="1">
      <c r="A31" s="599" t="s">
        <v>232</v>
      </c>
      <c r="B31" s="221"/>
      <c r="C31" s="594"/>
      <c r="D31" s="221"/>
      <c r="E31" s="222"/>
      <c r="F31" s="332"/>
      <c r="G31" s="597"/>
      <c r="H31" s="596"/>
      <c r="I31" s="596"/>
      <c r="J31" s="596"/>
      <c r="K31" s="660">
        <f>SUM(K24:K29)</f>
        <v>0.008100000000000001</v>
      </c>
      <c r="L31" s="597"/>
      <c r="M31" s="596"/>
      <c r="N31" s="596"/>
      <c r="O31" s="596"/>
      <c r="P31" s="671">
        <f>SUM(P24:P29)</f>
        <v>0.48360000000000003</v>
      </c>
      <c r="Q31" s="181"/>
    </row>
    <row r="32" spans="1:17" ht="24" customHeight="1">
      <c r="A32" s="603" t="s">
        <v>238</v>
      </c>
      <c r="B32" s="221"/>
      <c r="C32" s="594"/>
      <c r="D32" s="221"/>
      <c r="E32" s="222"/>
      <c r="F32" s="332"/>
      <c r="G32" s="597"/>
      <c r="H32" s="596"/>
      <c r="I32" s="596"/>
      <c r="J32" s="596"/>
      <c r="K32" s="660"/>
      <c r="L32" s="597"/>
      <c r="M32" s="596"/>
      <c r="N32" s="596"/>
      <c r="O32" s="596"/>
      <c r="P32" s="671"/>
      <c r="Q32" s="181"/>
    </row>
    <row r="33" spans="1:17" ht="24" customHeight="1">
      <c r="A33" s="326" t="s">
        <v>233</v>
      </c>
      <c r="B33" s="222"/>
      <c r="C33" s="595"/>
      <c r="D33" s="222"/>
      <c r="E33" s="222"/>
      <c r="F33" s="334"/>
      <c r="G33" s="597"/>
      <c r="H33" s="596"/>
      <c r="I33" s="596"/>
      <c r="J33" s="596"/>
      <c r="K33" s="657"/>
      <c r="L33" s="597"/>
      <c r="M33" s="596"/>
      <c r="N33" s="596"/>
      <c r="O33" s="596"/>
      <c r="P33" s="668"/>
      <c r="Q33" s="181"/>
    </row>
    <row r="34" spans="1:17" s="733" customFormat="1" ht="24" customHeight="1">
      <c r="A34" s="325">
        <v>16</v>
      </c>
      <c r="B34" s="779" t="s">
        <v>234</v>
      </c>
      <c r="C34" s="780">
        <v>4902545</v>
      </c>
      <c r="D34" s="330" t="s">
        <v>12</v>
      </c>
      <c r="E34" s="329" t="s">
        <v>353</v>
      </c>
      <c r="F34" s="330">
        <v>50</v>
      </c>
      <c r="G34" s="725">
        <v>0</v>
      </c>
      <c r="H34" s="726">
        <v>0</v>
      </c>
      <c r="I34" s="727">
        <f>G34-H34</f>
        <v>0</v>
      </c>
      <c r="J34" s="727">
        <f t="shared" si="1"/>
        <v>0</v>
      </c>
      <c r="K34" s="781">
        <f t="shared" si="2"/>
        <v>0</v>
      </c>
      <c r="L34" s="725">
        <v>0</v>
      </c>
      <c r="M34" s="726">
        <v>0</v>
      </c>
      <c r="N34" s="727">
        <f>L34-M34</f>
        <v>0</v>
      </c>
      <c r="O34" s="727">
        <f t="shared" si="4"/>
        <v>0</v>
      </c>
      <c r="P34" s="782">
        <f t="shared" si="5"/>
        <v>0</v>
      </c>
      <c r="Q34" s="743"/>
    </row>
    <row r="35" spans="1:17" ht="24" customHeight="1">
      <c r="A35" s="599" t="s">
        <v>235</v>
      </c>
      <c r="B35" s="221"/>
      <c r="C35" s="336"/>
      <c r="D35" s="337"/>
      <c r="E35" s="108"/>
      <c r="F35" s="332"/>
      <c r="G35" s="129"/>
      <c r="H35" s="79"/>
      <c r="I35" s="79"/>
      <c r="J35" s="79"/>
      <c r="K35" s="658">
        <f>SUM(K34)</f>
        <v>0</v>
      </c>
      <c r="L35" s="219"/>
      <c r="M35" s="79"/>
      <c r="N35" s="79"/>
      <c r="O35" s="79"/>
      <c r="P35" s="669">
        <f>SUM(P34)</f>
        <v>0</v>
      </c>
      <c r="Q35" s="181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61"/>
      <c r="L36" s="532"/>
      <c r="M36" s="89"/>
      <c r="N36" s="89"/>
      <c r="O36" s="89"/>
      <c r="P36" s="672"/>
      <c r="Q36" s="182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6"/>
      <c r="L37" s="78"/>
      <c r="M37" s="78"/>
      <c r="N37" s="79"/>
      <c r="O37" s="79"/>
      <c r="P37" s="673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6"/>
      <c r="L38" s="78"/>
      <c r="M38" s="78"/>
      <c r="N38" s="79"/>
      <c r="O38" s="79"/>
      <c r="P38" s="673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62"/>
      <c r="L39" s="90"/>
      <c r="M39" s="90"/>
      <c r="N39" s="90"/>
      <c r="O39" s="90"/>
      <c r="P39" s="674"/>
    </row>
    <row r="40" spans="1:16" ht="20.25">
      <c r="A40" s="200"/>
      <c r="B40" s="338" t="s">
        <v>232</v>
      </c>
      <c r="C40" s="339"/>
      <c r="D40" s="339"/>
      <c r="E40" s="339"/>
      <c r="F40" s="339"/>
      <c r="G40" s="339"/>
      <c r="H40" s="339"/>
      <c r="I40" s="339"/>
      <c r="J40" s="339"/>
      <c r="K40" s="658">
        <f>K31-K35</f>
        <v>0.008100000000000001</v>
      </c>
      <c r="L40" s="220"/>
      <c r="M40" s="220"/>
      <c r="N40" s="220"/>
      <c r="O40" s="220"/>
      <c r="P40" s="675">
        <f>P31-P35</f>
        <v>0.48360000000000003</v>
      </c>
    </row>
    <row r="41" spans="1:16" ht="20.25">
      <c r="A41" s="160"/>
      <c r="B41" s="338" t="s">
        <v>236</v>
      </c>
      <c r="C41" s="324"/>
      <c r="D41" s="324"/>
      <c r="E41" s="324"/>
      <c r="F41" s="324"/>
      <c r="G41" s="324"/>
      <c r="H41" s="324"/>
      <c r="I41" s="324"/>
      <c r="J41" s="324"/>
      <c r="K41" s="658">
        <f>K20</f>
        <v>0.0672</v>
      </c>
      <c r="L41" s="220"/>
      <c r="M41" s="220"/>
      <c r="N41" s="220"/>
      <c r="O41" s="220"/>
      <c r="P41" s="675">
        <f>P20</f>
        <v>1.5465000000000002</v>
      </c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3"/>
      <c r="L42" s="61"/>
      <c r="M42" s="61"/>
      <c r="N42" s="61"/>
      <c r="O42" s="61"/>
      <c r="P42" s="676"/>
    </row>
    <row r="43" spans="1:16" ht="18">
      <c r="A43" s="160"/>
      <c r="B43" s="222"/>
      <c r="C43" s="93"/>
      <c r="D43" s="93"/>
      <c r="E43" s="93"/>
      <c r="F43" s="93"/>
      <c r="G43" s="93"/>
      <c r="H43" s="93"/>
      <c r="I43" s="93"/>
      <c r="J43" s="93"/>
      <c r="K43" s="663"/>
      <c r="L43" s="61"/>
      <c r="M43" s="61"/>
      <c r="N43" s="61"/>
      <c r="O43" s="61"/>
      <c r="P43" s="676"/>
    </row>
    <row r="44" spans="1:16" ht="23.25">
      <c r="A44" s="160"/>
      <c r="B44" s="340" t="s">
        <v>239</v>
      </c>
      <c r="C44" s="341"/>
      <c r="D44" s="342"/>
      <c r="E44" s="342"/>
      <c r="F44" s="342"/>
      <c r="G44" s="342"/>
      <c r="H44" s="342"/>
      <c r="I44" s="342"/>
      <c r="J44" s="342"/>
      <c r="K44" s="664">
        <f>SUM(K40:K43)</f>
        <v>0.07529999999999999</v>
      </c>
      <c r="L44" s="343"/>
      <c r="M44" s="343"/>
      <c r="N44" s="343"/>
      <c r="O44" s="343"/>
      <c r="P44" s="677">
        <f>SUM(P40:P43)</f>
        <v>2.0301</v>
      </c>
    </row>
    <row r="45" ht="12.75">
      <c r="K45" s="665"/>
    </row>
    <row r="46" ht="13.5" thickBot="1">
      <c r="K46" s="665"/>
    </row>
    <row r="47" spans="1:17" ht="12.75">
      <c r="A47" s="270"/>
      <c r="B47" s="271"/>
      <c r="C47" s="271"/>
      <c r="D47" s="271"/>
      <c r="E47" s="271"/>
      <c r="F47" s="271"/>
      <c r="G47" s="271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8" t="s">
        <v>334</v>
      </c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2"/>
      <c r="B49" s="262"/>
      <c r="C49" s="262"/>
      <c r="D49" s="262"/>
      <c r="E49" s="262"/>
      <c r="F49" s="262"/>
      <c r="G49" s="262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3"/>
      <c r="B50" s="274"/>
      <c r="C50" s="274"/>
      <c r="D50" s="274"/>
      <c r="E50" s="274"/>
      <c r="F50" s="274"/>
      <c r="G50" s="274"/>
      <c r="H50" s="19"/>
      <c r="I50" s="19"/>
      <c r="J50" s="284"/>
      <c r="K50" s="588" t="s">
        <v>346</v>
      </c>
      <c r="L50" s="19"/>
      <c r="M50" s="19"/>
      <c r="N50" s="19"/>
      <c r="O50" s="19"/>
      <c r="P50" s="589" t="s">
        <v>347</v>
      </c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5"/>
      <c r="B52" s="160"/>
      <c r="C52" s="160"/>
      <c r="D52" s="160"/>
      <c r="E52" s="160"/>
      <c r="F52" s="160"/>
      <c r="G52" s="160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8" t="s">
        <v>337</v>
      </c>
      <c r="B53" s="263"/>
      <c r="C53" s="263"/>
      <c r="D53" s="264"/>
      <c r="E53" s="264"/>
      <c r="F53" s="265"/>
      <c r="G53" s="264"/>
      <c r="H53" s="19"/>
      <c r="I53" s="19"/>
      <c r="J53" s="19"/>
      <c r="K53" s="610">
        <f>K44</f>
        <v>0.07529999999999999</v>
      </c>
      <c r="L53" s="274" t="s">
        <v>335</v>
      </c>
      <c r="M53" s="19"/>
      <c r="N53" s="19"/>
      <c r="O53" s="19"/>
      <c r="P53" s="610">
        <f>P44</f>
        <v>2.0301</v>
      </c>
      <c r="Q53" s="345" t="s">
        <v>335</v>
      </c>
    </row>
    <row r="54" spans="1:17" ht="23.25">
      <c r="A54" s="586"/>
      <c r="B54" s="266"/>
      <c r="C54" s="266"/>
      <c r="D54" s="262"/>
      <c r="E54" s="262"/>
      <c r="F54" s="267"/>
      <c r="G54" s="262"/>
      <c r="H54" s="19"/>
      <c r="I54" s="19"/>
      <c r="J54" s="19"/>
      <c r="K54" s="343"/>
      <c r="L54" s="289"/>
      <c r="M54" s="19"/>
      <c r="N54" s="19"/>
      <c r="O54" s="19"/>
      <c r="P54" s="343"/>
      <c r="Q54" s="346"/>
    </row>
    <row r="55" spans="1:17" ht="23.25">
      <c r="A55" s="587" t="s">
        <v>336</v>
      </c>
      <c r="B55" s="268"/>
      <c r="C55" s="51"/>
      <c r="D55" s="262"/>
      <c r="E55" s="262"/>
      <c r="F55" s="269"/>
      <c r="G55" s="264"/>
      <c r="H55" s="19"/>
      <c r="I55" s="19"/>
      <c r="J55" s="19"/>
      <c r="K55" s="610">
        <f>'STEPPED UP GENCO'!K47</f>
        <v>-0.008375803199999999</v>
      </c>
      <c r="L55" s="274" t="s">
        <v>335</v>
      </c>
      <c r="M55" s="19"/>
      <c r="N55" s="19"/>
      <c r="O55" s="19"/>
      <c r="P55" s="610">
        <f>'STEPPED UP GENCO'!P47</f>
        <v>-0.017885150400000004</v>
      </c>
      <c r="Q55" s="345" t="s">
        <v>335</v>
      </c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6"/>
      <c r="B59" s="19"/>
      <c r="C59" s="19"/>
      <c r="D59" s="19"/>
      <c r="E59" s="19"/>
      <c r="F59" s="19"/>
      <c r="G59" s="19"/>
      <c r="H59" s="263"/>
      <c r="I59" s="263"/>
      <c r="J59" s="604" t="s">
        <v>338</v>
      </c>
      <c r="K59" s="610">
        <f>SUM(K53:K58)</f>
        <v>0.06692419679999999</v>
      </c>
      <c r="L59" s="290" t="s">
        <v>335</v>
      </c>
      <c r="M59" s="344"/>
      <c r="N59" s="344"/>
      <c r="O59" s="344"/>
      <c r="P59" s="610">
        <f>SUM(P53:P58)</f>
        <v>2.0122148496</v>
      </c>
      <c r="Q59" s="290" t="s">
        <v>335</v>
      </c>
    </row>
    <row r="60" spans="1:17" ht="13.5" thickBot="1">
      <c r="A60" s="27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1">
      <selection activeCell="Q10" sqref="Q10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00390625" style="0" customWidth="1"/>
    <col min="5" max="5" width="16.8515625" style="0" customWidth="1"/>
    <col min="6" max="6" width="10.14062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0.421875" style="0" customWidth="1"/>
    <col min="11" max="11" width="13.421875" style="0" customWidth="1"/>
    <col min="12" max="13" width="13.00390625" style="0" customWidth="1"/>
    <col min="14" max="14" width="9.8515625" style="0" customWidth="1"/>
    <col min="15" max="15" width="15.28125" style="0" customWidth="1"/>
    <col min="16" max="16" width="12.140625" style="0" customWidth="1"/>
    <col min="17" max="17" width="28.8515625" style="0" customWidth="1"/>
  </cols>
  <sheetData>
    <row r="1" ht="26.25">
      <c r="A1" s="1" t="s">
        <v>243</v>
      </c>
    </row>
    <row r="2" spans="1:17" ht="16.5" customHeight="1">
      <c r="A2" s="380" t="s">
        <v>244</v>
      </c>
      <c r="P2" s="525" t="str">
        <f>NDPL!Q1</f>
        <v>MAY-2014</v>
      </c>
      <c r="Q2" s="581"/>
    </row>
    <row r="3" spans="1:8" ht="23.25">
      <c r="A3" s="223" t="s">
        <v>292</v>
      </c>
      <c r="H3" s="4"/>
    </row>
    <row r="4" spans="1:16" ht="24" thickBot="1">
      <c r="A4" s="3"/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01/06/2014</v>
      </c>
      <c r="H5" s="39" t="str">
        <f>NDPL!H5</f>
        <v>INTIAL READING 01/05/2014</v>
      </c>
      <c r="I5" s="39" t="s">
        <v>4</v>
      </c>
      <c r="J5" s="39" t="s">
        <v>5</v>
      </c>
      <c r="K5" s="40" t="s">
        <v>6</v>
      </c>
      <c r="L5" s="41" t="str">
        <f>NDPL!G5</f>
        <v>FINAL READING 01/06/2014</v>
      </c>
      <c r="M5" s="39" t="str">
        <f>NDPL!H5</f>
        <v>INTIAL READING 01/05/2014</v>
      </c>
      <c r="N5" s="39" t="s">
        <v>4</v>
      </c>
      <c r="O5" s="39" t="s">
        <v>5</v>
      </c>
      <c r="P5" s="40" t="s">
        <v>6</v>
      </c>
      <c r="Q5" s="40" t="s">
        <v>316</v>
      </c>
    </row>
    <row r="6" ht="14.25" thickBot="1" thickTop="1"/>
    <row r="7" spans="1:17" ht="19.5" customHeight="1" thickTop="1">
      <c r="A7" s="361"/>
      <c r="B7" s="362" t="s">
        <v>258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5" customHeight="1">
      <c r="A8" s="325"/>
      <c r="B8" s="365" t="s">
        <v>259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s="733" customFormat="1" ht="26.25" customHeight="1">
      <c r="A9" s="325">
        <v>1</v>
      </c>
      <c r="B9" s="368" t="s">
        <v>260</v>
      </c>
      <c r="C9" s="366">
        <v>4864811</v>
      </c>
      <c r="D9" s="351" t="s">
        <v>12</v>
      </c>
      <c r="E9" s="116" t="s">
        <v>353</v>
      </c>
      <c r="F9" s="367">
        <v>100</v>
      </c>
      <c r="G9" s="725">
        <v>6022</v>
      </c>
      <c r="H9" s="366">
        <v>3864</v>
      </c>
      <c r="I9" s="729">
        <f>G9-H9</f>
        <v>2158</v>
      </c>
      <c r="J9" s="729">
        <f>$F9*I9</f>
        <v>215800</v>
      </c>
      <c r="K9" s="762">
        <f>J9/1000000</f>
        <v>0.2158</v>
      </c>
      <c r="L9" s="725">
        <v>79185</v>
      </c>
      <c r="M9" s="358">
        <v>79138</v>
      </c>
      <c r="N9" s="729">
        <f>L9-M9</f>
        <v>47</v>
      </c>
      <c r="O9" s="729">
        <f>$F9*N9</f>
        <v>4700</v>
      </c>
      <c r="P9" s="762">
        <f>O9/1000000</f>
        <v>0.0047</v>
      </c>
      <c r="Q9" s="734" t="s">
        <v>428</v>
      </c>
    </row>
    <row r="10" spans="1:17" ht="19.5" customHeight="1">
      <c r="A10" s="325">
        <v>2</v>
      </c>
      <c r="B10" s="368" t="s">
        <v>261</v>
      </c>
      <c r="C10" s="366">
        <v>4864797</v>
      </c>
      <c r="D10" s="351" t="s">
        <v>12</v>
      </c>
      <c r="E10" s="116" t="s">
        <v>353</v>
      </c>
      <c r="F10" s="367">
        <v>100</v>
      </c>
      <c r="G10" s="628">
        <v>2170</v>
      </c>
      <c r="H10" s="629">
        <v>2310</v>
      </c>
      <c r="I10" s="373">
        <f>G10-H10</f>
        <v>-140</v>
      </c>
      <c r="J10" s="373">
        <f>$F10*I10</f>
        <v>-14000</v>
      </c>
      <c r="K10" s="374">
        <f>J10/1000000</f>
        <v>-0.014</v>
      </c>
      <c r="L10" s="628">
        <v>999181</v>
      </c>
      <c r="M10" s="629">
        <v>999195</v>
      </c>
      <c r="N10" s="373">
        <f>L10-M10</f>
        <v>-14</v>
      </c>
      <c r="O10" s="373">
        <f>$F10*N10</f>
        <v>-1400</v>
      </c>
      <c r="P10" s="374">
        <f>O10/1000000</f>
        <v>-0.0014</v>
      </c>
      <c r="Q10" s="181"/>
    </row>
    <row r="11" spans="1:17" ht="19.5" customHeight="1">
      <c r="A11" s="325">
        <v>3</v>
      </c>
      <c r="B11" s="368" t="s">
        <v>262</v>
      </c>
      <c r="C11" s="366">
        <v>4864818</v>
      </c>
      <c r="D11" s="351" t="s">
        <v>12</v>
      </c>
      <c r="E11" s="116" t="s">
        <v>353</v>
      </c>
      <c r="F11" s="367">
        <v>100</v>
      </c>
      <c r="G11" s="628">
        <v>256043</v>
      </c>
      <c r="H11" s="629">
        <v>253450</v>
      </c>
      <c r="I11" s="373">
        <f>G11-H11</f>
        <v>2593</v>
      </c>
      <c r="J11" s="373">
        <f>$F11*I11</f>
        <v>259300</v>
      </c>
      <c r="K11" s="374">
        <f>J11/1000000</f>
        <v>0.2593</v>
      </c>
      <c r="L11" s="628">
        <v>98767</v>
      </c>
      <c r="M11" s="629">
        <v>98398</v>
      </c>
      <c r="N11" s="373">
        <f>L11-M11</f>
        <v>369</v>
      </c>
      <c r="O11" s="373">
        <f>$F11*N11</f>
        <v>36900</v>
      </c>
      <c r="P11" s="374">
        <f>O11/1000000</f>
        <v>0.0369</v>
      </c>
      <c r="Q11" s="181"/>
    </row>
    <row r="12" spans="1:17" ht="19.5" customHeight="1">
      <c r="A12" s="325">
        <v>4</v>
      </c>
      <c r="B12" s="368" t="s">
        <v>263</v>
      </c>
      <c r="C12" s="366">
        <v>4864842</v>
      </c>
      <c r="D12" s="351" t="s">
        <v>12</v>
      </c>
      <c r="E12" s="116" t="s">
        <v>353</v>
      </c>
      <c r="F12" s="710">
        <v>937.5</v>
      </c>
      <c r="G12" s="628">
        <v>33538</v>
      </c>
      <c r="H12" s="629">
        <v>32353</v>
      </c>
      <c r="I12" s="373">
        <f>G12-H12</f>
        <v>1185</v>
      </c>
      <c r="J12" s="373">
        <f>$F12*I12</f>
        <v>1110937.5</v>
      </c>
      <c r="K12" s="374">
        <f>J12/1000000</f>
        <v>1.1109375</v>
      </c>
      <c r="L12" s="628">
        <v>18520</v>
      </c>
      <c r="M12" s="629">
        <v>18511</v>
      </c>
      <c r="N12" s="373">
        <f>L12-M12</f>
        <v>9</v>
      </c>
      <c r="O12" s="373">
        <f>$F12*N12</f>
        <v>8437.5</v>
      </c>
      <c r="P12" s="374">
        <f>O12/1000000</f>
        <v>0.0084375</v>
      </c>
      <c r="Q12" s="613"/>
    </row>
    <row r="13" spans="1:17" ht="19.5" customHeight="1">
      <c r="A13" s="325"/>
      <c r="B13" s="365" t="s">
        <v>264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265</v>
      </c>
      <c r="C15" s="366">
        <v>4864880</v>
      </c>
      <c r="D15" s="351" t="s">
        <v>12</v>
      </c>
      <c r="E15" s="116" t="s">
        <v>353</v>
      </c>
      <c r="F15" s="367">
        <v>-500</v>
      </c>
      <c r="G15" s="628">
        <v>985218</v>
      </c>
      <c r="H15" s="629">
        <v>985230</v>
      </c>
      <c r="I15" s="373">
        <f>G15-H15</f>
        <v>-12</v>
      </c>
      <c r="J15" s="373">
        <f>$F15*I15</f>
        <v>6000</v>
      </c>
      <c r="K15" s="374">
        <f>J15/1000000</f>
        <v>0.006</v>
      </c>
      <c r="L15" s="628">
        <v>922240</v>
      </c>
      <c r="M15" s="629">
        <v>923633</v>
      </c>
      <c r="N15" s="373">
        <f>L15-M15</f>
        <v>-1393</v>
      </c>
      <c r="O15" s="373">
        <f>$F15*N15</f>
        <v>696500</v>
      </c>
      <c r="P15" s="374">
        <f>O15/1000000</f>
        <v>0.6965</v>
      </c>
      <c r="Q15" s="181"/>
    </row>
    <row r="16" spans="1:17" ht="19.5" customHeight="1">
      <c r="A16" s="325">
        <v>6</v>
      </c>
      <c r="B16" s="368" t="s">
        <v>266</v>
      </c>
      <c r="C16" s="366">
        <v>4864881</v>
      </c>
      <c r="D16" s="351" t="s">
        <v>12</v>
      </c>
      <c r="E16" s="116" t="s">
        <v>353</v>
      </c>
      <c r="F16" s="367">
        <v>-500</v>
      </c>
      <c r="G16" s="628">
        <v>989211</v>
      </c>
      <c r="H16" s="629">
        <v>989218</v>
      </c>
      <c r="I16" s="373">
        <f>G16-H16</f>
        <v>-7</v>
      </c>
      <c r="J16" s="373">
        <f>$F16*I16</f>
        <v>3500</v>
      </c>
      <c r="K16" s="374">
        <f>J16/1000000</f>
        <v>0.0035</v>
      </c>
      <c r="L16" s="628">
        <v>978791</v>
      </c>
      <c r="M16" s="629">
        <v>979228</v>
      </c>
      <c r="N16" s="373">
        <f>L16-M16</f>
        <v>-437</v>
      </c>
      <c r="O16" s="373">
        <f>$F16*N16</f>
        <v>218500</v>
      </c>
      <c r="P16" s="374">
        <f>O16/1000000</f>
        <v>0.2185</v>
      </c>
      <c r="Q16" s="181"/>
    </row>
    <row r="17" spans="1:17" ht="19.5" customHeight="1">
      <c r="A17" s="325">
        <v>7</v>
      </c>
      <c r="B17" s="368" t="s">
        <v>281</v>
      </c>
      <c r="C17" s="366">
        <v>4902572</v>
      </c>
      <c r="D17" s="351" t="s">
        <v>12</v>
      </c>
      <c r="E17" s="116" t="s">
        <v>353</v>
      </c>
      <c r="F17" s="367">
        <v>300</v>
      </c>
      <c r="G17" s="628">
        <v>17</v>
      </c>
      <c r="H17" s="629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28">
        <v>999984</v>
      </c>
      <c r="M17" s="629">
        <v>999989</v>
      </c>
      <c r="N17" s="373">
        <f>L17-M17</f>
        <v>-5</v>
      </c>
      <c r="O17" s="373">
        <f>$F17*N17</f>
        <v>-1500</v>
      </c>
      <c r="P17" s="374">
        <f>O17/1000000</f>
        <v>-0.0015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267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1.5815375</v>
      </c>
      <c r="L21" s="385"/>
      <c r="M21" s="382"/>
      <c r="N21" s="382"/>
      <c r="O21" s="382"/>
      <c r="P21" s="378">
        <f>SUM(P9:P20)</f>
        <v>0.9621375000000001</v>
      </c>
      <c r="Q21" s="181"/>
    </row>
    <row r="22" spans="1:17" ht="19.5" customHeight="1">
      <c r="A22" s="325"/>
      <c r="B22" s="365" t="s">
        <v>268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269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270</v>
      </c>
      <c r="C24" s="366">
        <v>4864794</v>
      </c>
      <c r="D24" s="351" t="s">
        <v>12</v>
      </c>
      <c r="E24" s="116" t="s">
        <v>353</v>
      </c>
      <c r="F24" s="367">
        <v>200</v>
      </c>
      <c r="G24" s="628">
        <v>927221</v>
      </c>
      <c r="H24" s="629">
        <v>928042</v>
      </c>
      <c r="I24" s="373">
        <f>G24-H24</f>
        <v>-821</v>
      </c>
      <c r="J24" s="373">
        <f>$F24*I24</f>
        <v>-164200</v>
      </c>
      <c r="K24" s="374">
        <f>J24/1000000</f>
        <v>-0.1642</v>
      </c>
      <c r="L24" s="628">
        <v>991799</v>
      </c>
      <c r="M24" s="629">
        <v>991755</v>
      </c>
      <c r="N24" s="373">
        <f>L24-M24</f>
        <v>44</v>
      </c>
      <c r="O24" s="373">
        <f>$F24*N24</f>
        <v>8800</v>
      </c>
      <c r="P24" s="374">
        <f>O24/1000000</f>
        <v>0.0088</v>
      </c>
      <c r="Q24" s="181"/>
    </row>
    <row r="25" spans="1:17" ht="21" customHeight="1">
      <c r="A25" s="325">
        <v>9</v>
      </c>
      <c r="B25" s="368" t="s">
        <v>271</v>
      </c>
      <c r="C25" s="366">
        <v>4864932</v>
      </c>
      <c r="D25" s="351" t="s">
        <v>12</v>
      </c>
      <c r="E25" s="116" t="s">
        <v>353</v>
      </c>
      <c r="F25" s="367">
        <v>200</v>
      </c>
      <c r="G25" s="725">
        <v>976856</v>
      </c>
      <c r="H25" s="726">
        <v>978991</v>
      </c>
      <c r="I25" s="729">
        <f>G25-H25</f>
        <v>-2135</v>
      </c>
      <c r="J25" s="729">
        <f>$F25*I25</f>
        <v>-427000</v>
      </c>
      <c r="K25" s="762">
        <f>J25/1000000</f>
        <v>-0.427</v>
      </c>
      <c r="L25" s="725">
        <v>179</v>
      </c>
      <c r="M25" s="726">
        <v>174</v>
      </c>
      <c r="N25" s="729">
        <f>L25-M25</f>
        <v>5</v>
      </c>
      <c r="O25" s="729">
        <f>$F25*N25</f>
        <v>1000</v>
      </c>
      <c r="P25" s="762">
        <f>O25/1000000</f>
        <v>0.001</v>
      </c>
      <c r="Q25" s="763"/>
    </row>
    <row r="26" spans="1:17" ht="19.5" customHeight="1">
      <c r="A26" s="325"/>
      <c r="B26" s="365" t="s">
        <v>272</v>
      </c>
      <c r="C26" s="368"/>
      <c r="D26" s="351"/>
      <c r="E26" s="116"/>
      <c r="F26" s="369"/>
      <c r="G26" s="115"/>
      <c r="H26" s="104"/>
      <c r="I26" s="47"/>
      <c r="J26" s="51"/>
      <c r="K26" s="378">
        <f>SUM(K24:K25)</f>
        <v>-0.5912</v>
      </c>
      <c r="L26" s="385"/>
      <c r="M26" s="382"/>
      <c r="N26" s="382"/>
      <c r="O26" s="382"/>
      <c r="P26" s="378">
        <f>SUM(P24:P25)</f>
        <v>0.0098</v>
      </c>
      <c r="Q26" s="181"/>
    </row>
    <row r="27" spans="1:17" ht="19.5" customHeight="1">
      <c r="A27" s="325"/>
      <c r="B27" s="365" t="s">
        <v>273</v>
      </c>
      <c r="C27" s="366"/>
      <c r="D27" s="351"/>
      <c r="E27" s="104"/>
      <c r="F27" s="367"/>
      <c r="G27" s="115"/>
      <c r="H27" s="104"/>
      <c r="I27" s="50"/>
      <c r="J27" s="46"/>
      <c r="K27" s="119"/>
      <c r="L27" s="384"/>
      <c r="M27" s="21"/>
      <c r="N27" s="21"/>
      <c r="O27" s="21"/>
      <c r="P27" s="28"/>
      <c r="Q27" s="181"/>
    </row>
    <row r="28" spans="1:17" ht="19.5" customHeight="1">
      <c r="A28" s="325"/>
      <c r="B28" s="365" t="s">
        <v>269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>
        <v>10</v>
      </c>
      <c r="B29" s="368" t="s">
        <v>274</v>
      </c>
      <c r="C29" s="366">
        <v>4864819</v>
      </c>
      <c r="D29" s="351" t="s">
        <v>12</v>
      </c>
      <c r="E29" s="116" t="s">
        <v>353</v>
      </c>
      <c r="F29" s="370">
        <v>200</v>
      </c>
      <c r="G29" s="628">
        <v>243412</v>
      </c>
      <c r="H29" s="629">
        <v>239009</v>
      </c>
      <c r="I29" s="373">
        <f aca="true" t="shared" si="0" ref="I29:I34">G29-H29</f>
        <v>4403</v>
      </c>
      <c r="J29" s="373">
        <f aca="true" t="shared" si="1" ref="J29:J34">$F29*I29</f>
        <v>880600</v>
      </c>
      <c r="K29" s="374">
        <f aca="true" t="shared" si="2" ref="K29:K34">J29/1000000</f>
        <v>0.8806</v>
      </c>
      <c r="L29" s="628">
        <v>263993</v>
      </c>
      <c r="M29" s="629">
        <v>263970</v>
      </c>
      <c r="N29" s="373">
        <f aca="true" t="shared" si="3" ref="N29:N34">L29-M29</f>
        <v>23</v>
      </c>
      <c r="O29" s="373">
        <f aca="true" t="shared" si="4" ref="O29:O34">$F29*N29</f>
        <v>4600</v>
      </c>
      <c r="P29" s="374">
        <f aca="true" t="shared" si="5" ref="P29:P34">O29/1000000</f>
        <v>0.0046</v>
      </c>
      <c r="Q29" s="181"/>
    </row>
    <row r="30" spans="1:17" ht="19.5" customHeight="1">
      <c r="A30" s="325">
        <v>11</v>
      </c>
      <c r="B30" s="368" t="s">
        <v>275</v>
      </c>
      <c r="C30" s="366">
        <v>4864801</v>
      </c>
      <c r="D30" s="351" t="s">
        <v>12</v>
      </c>
      <c r="E30" s="116" t="s">
        <v>353</v>
      </c>
      <c r="F30" s="370">
        <v>200</v>
      </c>
      <c r="G30" s="628">
        <v>111933</v>
      </c>
      <c r="H30" s="629">
        <v>111888</v>
      </c>
      <c r="I30" s="373">
        <f t="shared" si="0"/>
        <v>45</v>
      </c>
      <c r="J30" s="373">
        <f t="shared" si="1"/>
        <v>9000</v>
      </c>
      <c r="K30" s="374">
        <f t="shared" si="2"/>
        <v>0.009</v>
      </c>
      <c r="L30" s="628">
        <v>41648</v>
      </c>
      <c r="M30" s="629">
        <v>41610</v>
      </c>
      <c r="N30" s="373">
        <f t="shared" si="3"/>
        <v>38</v>
      </c>
      <c r="O30" s="373">
        <f t="shared" si="4"/>
        <v>7600</v>
      </c>
      <c r="P30" s="374">
        <f t="shared" si="5"/>
        <v>0.0076</v>
      </c>
      <c r="Q30" s="181"/>
    </row>
    <row r="31" spans="1:17" ht="19.5" customHeight="1">
      <c r="A31" s="325">
        <v>12</v>
      </c>
      <c r="B31" s="368" t="s">
        <v>276</v>
      </c>
      <c r="C31" s="366">
        <v>4864820</v>
      </c>
      <c r="D31" s="351" t="s">
        <v>12</v>
      </c>
      <c r="E31" s="116" t="s">
        <v>353</v>
      </c>
      <c r="F31" s="370">
        <v>100</v>
      </c>
      <c r="G31" s="628">
        <v>183881</v>
      </c>
      <c r="H31" s="629">
        <v>184027</v>
      </c>
      <c r="I31" s="373">
        <f t="shared" si="0"/>
        <v>-146</v>
      </c>
      <c r="J31" s="373">
        <f t="shared" si="1"/>
        <v>-14600</v>
      </c>
      <c r="K31" s="374">
        <f t="shared" si="2"/>
        <v>-0.0146</v>
      </c>
      <c r="L31" s="628">
        <v>72681</v>
      </c>
      <c r="M31" s="629">
        <v>72611</v>
      </c>
      <c r="N31" s="373">
        <f t="shared" si="3"/>
        <v>70</v>
      </c>
      <c r="O31" s="373">
        <f t="shared" si="4"/>
        <v>7000</v>
      </c>
      <c r="P31" s="374">
        <f t="shared" si="5"/>
        <v>0.007</v>
      </c>
      <c r="Q31" s="181"/>
    </row>
    <row r="32" spans="1:17" ht="19.5" customHeight="1">
      <c r="A32" s="325">
        <v>13</v>
      </c>
      <c r="B32" s="368" t="s">
        <v>277</v>
      </c>
      <c r="C32" s="366">
        <v>4865168</v>
      </c>
      <c r="D32" s="351" t="s">
        <v>12</v>
      </c>
      <c r="E32" s="116" t="s">
        <v>353</v>
      </c>
      <c r="F32" s="370">
        <v>1000</v>
      </c>
      <c r="G32" s="628">
        <v>990417</v>
      </c>
      <c r="H32" s="629">
        <v>990452</v>
      </c>
      <c r="I32" s="373">
        <f t="shared" si="0"/>
        <v>-35</v>
      </c>
      <c r="J32" s="373">
        <f t="shared" si="1"/>
        <v>-35000</v>
      </c>
      <c r="K32" s="374">
        <f t="shared" si="2"/>
        <v>-0.035</v>
      </c>
      <c r="L32" s="628">
        <v>998457</v>
      </c>
      <c r="M32" s="629">
        <v>998437</v>
      </c>
      <c r="N32" s="373">
        <f t="shared" si="3"/>
        <v>20</v>
      </c>
      <c r="O32" s="373">
        <f t="shared" si="4"/>
        <v>20000</v>
      </c>
      <c r="P32" s="374">
        <f t="shared" si="5"/>
        <v>0.02</v>
      </c>
      <c r="Q32" s="181"/>
    </row>
    <row r="33" spans="1:17" ht="19.5" customHeight="1">
      <c r="A33" s="325">
        <v>14</v>
      </c>
      <c r="B33" s="368" t="s">
        <v>278</v>
      </c>
      <c r="C33" s="366">
        <v>4864802</v>
      </c>
      <c r="D33" s="351" t="s">
        <v>12</v>
      </c>
      <c r="E33" s="116" t="s">
        <v>353</v>
      </c>
      <c r="F33" s="370">
        <v>100</v>
      </c>
      <c r="G33" s="628">
        <v>961777</v>
      </c>
      <c r="H33" s="629">
        <v>962478</v>
      </c>
      <c r="I33" s="373">
        <f t="shared" si="0"/>
        <v>-701</v>
      </c>
      <c r="J33" s="373">
        <f t="shared" si="1"/>
        <v>-70100</v>
      </c>
      <c r="K33" s="374">
        <f t="shared" si="2"/>
        <v>-0.0701</v>
      </c>
      <c r="L33" s="628">
        <v>7111</v>
      </c>
      <c r="M33" s="629">
        <v>7115</v>
      </c>
      <c r="N33" s="373">
        <f t="shared" si="3"/>
        <v>-4</v>
      </c>
      <c r="O33" s="373">
        <f t="shared" si="4"/>
        <v>-400</v>
      </c>
      <c r="P33" s="374">
        <f t="shared" si="5"/>
        <v>-0.0004</v>
      </c>
      <c r="Q33" s="181"/>
    </row>
    <row r="34" spans="1:17" ht="19.5" customHeight="1">
      <c r="A34" s="325">
        <v>15</v>
      </c>
      <c r="B34" s="368" t="s">
        <v>382</v>
      </c>
      <c r="C34" s="366">
        <v>5128400</v>
      </c>
      <c r="D34" s="351" t="s">
        <v>12</v>
      </c>
      <c r="E34" s="116" t="s">
        <v>353</v>
      </c>
      <c r="F34" s="370">
        <v>937.5</v>
      </c>
      <c r="G34" s="628">
        <v>999181</v>
      </c>
      <c r="H34" s="629">
        <v>999182</v>
      </c>
      <c r="I34" s="373">
        <f t="shared" si="0"/>
        <v>-1</v>
      </c>
      <c r="J34" s="373">
        <f t="shared" si="1"/>
        <v>-937.5</v>
      </c>
      <c r="K34" s="374">
        <f t="shared" si="2"/>
        <v>-0.0009375</v>
      </c>
      <c r="L34" s="628">
        <v>999327</v>
      </c>
      <c r="M34" s="629">
        <v>999490</v>
      </c>
      <c r="N34" s="373">
        <f t="shared" si="3"/>
        <v>-163</v>
      </c>
      <c r="O34" s="373">
        <f t="shared" si="4"/>
        <v>-152812.5</v>
      </c>
      <c r="P34" s="709">
        <f t="shared" si="5"/>
        <v>-0.1528125</v>
      </c>
      <c r="Q34" s="181"/>
    </row>
    <row r="35" spans="1:17" ht="19.5" customHeight="1">
      <c r="A35" s="325"/>
      <c r="B35" s="365" t="s">
        <v>264</v>
      </c>
      <c r="C35" s="366"/>
      <c r="D35" s="351"/>
      <c r="E35" s="104"/>
      <c r="F35" s="367"/>
      <c r="G35" s="327"/>
      <c r="H35" s="358"/>
      <c r="I35" s="358"/>
      <c r="J35" s="376"/>
      <c r="K35" s="375"/>
      <c r="L35" s="381"/>
      <c r="M35" s="382"/>
      <c r="N35" s="382"/>
      <c r="O35" s="382"/>
      <c r="P35" s="383"/>
      <c r="Q35" s="181"/>
    </row>
    <row r="36" spans="1:17" ht="19.5" customHeight="1">
      <c r="A36" s="325">
        <v>16</v>
      </c>
      <c r="B36" s="368" t="s">
        <v>279</v>
      </c>
      <c r="C36" s="366">
        <v>4864882</v>
      </c>
      <c r="D36" s="351" t="s">
        <v>12</v>
      </c>
      <c r="E36" s="116" t="s">
        <v>353</v>
      </c>
      <c r="F36" s="370">
        <v>-625</v>
      </c>
      <c r="G36" s="628">
        <v>986050</v>
      </c>
      <c r="H36" s="629">
        <v>986279</v>
      </c>
      <c r="I36" s="373">
        <f>G36-H36</f>
        <v>-229</v>
      </c>
      <c r="J36" s="373">
        <f>$F36*I36</f>
        <v>143125</v>
      </c>
      <c r="K36" s="374">
        <f>J36/1000000</f>
        <v>0.143125</v>
      </c>
      <c r="L36" s="628">
        <v>995534</v>
      </c>
      <c r="M36" s="629">
        <v>995536</v>
      </c>
      <c r="N36" s="373">
        <f>L36-M36</f>
        <v>-2</v>
      </c>
      <c r="O36" s="373">
        <f>$F36*N36</f>
        <v>1250</v>
      </c>
      <c r="P36" s="709">
        <f>O36/1000000</f>
        <v>0.00125</v>
      </c>
      <c r="Q36" s="613"/>
    </row>
    <row r="37" spans="1:17" ht="19.5" customHeight="1">
      <c r="A37" s="325">
        <v>17</v>
      </c>
      <c r="B37" s="368" t="s">
        <v>282</v>
      </c>
      <c r="C37" s="366">
        <v>4902572</v>
      </c>
      <c r="D37" s="351" t="s">
        <v>12</v>
      </c>
      <c r="E37" s="116" t="s">
        <v>353</v>
      </c>
      <c r="F37" s="370">
        <v>-300</v>
      </c>
      <c r="G37" s="628">
        <v>17</v>
      </c>
      <c r="H37" s="629">
        <v>17</v>
      </c>
      <c r="I37" s="373">
        <f>G37-H37</f>
        <v>0</v>
      </c>
      <c r="J37" s="373">
        <f>$F37*I37</f>
        <v>0</v>
      </c>
      <c r="K37" s="374">
        <f>J37/1000000</f>
        <v>0</v>
      </c>
      <c r="L37" s="628">
        <v>999984</v>
      </c>
      <c r="M37" s="629">
        <v>999989</v>
      </c>
      <c r="N37" s="373">
        <f>L37-M37</f>
        <v>-5</v>
      </c>
      <c r="O37" s="373">
        <f>$F37*N37</f>
        <v>1500</v>
      </c>
      <c r="P37" s="374">
        <f>O37/1000000</f>
        <v>0.0015</v>
      </c>
      <c r="Q37" s="181"/>
    </row>
    <row r="38" spans="1:17" ht="19.5" customHeight="1">
      <c r="A38" s="325"/>
      <c r="B38" s="365"/>
      <c r="C38" s="366"/>
      <c r="D38" s="366"/>
      <c r="E38" s="368"/>
      <c r="F38" s="366"/>
      <c r="G38" s="115"/>
      <c r="H38" s="50"/>
      <c r="I38" s="50"/>
      <c r="J38" s="50"/>
      <c r="K38" s="123"/>
      <c r="L38" s="44"/>
      <c r="M38" s="21"/>
      <c r="N38" s="21"/>
      <c r="O38" s="21"/>
      <c r="P38" s="28"/>
      <c r="Q38" s="181"/>
    </row>
    <row r="39" spans="1:17" ht="19.5" customHeight="1" thickBot="1">
      <c r="A39" s="371"/>
      <c r="B39" s="372" t="s">
        <v>280</v>
      </c>
      <c r="C39" s="372"/>
      <c r="D39" s="372"/>
      <c r="E39" s="372"/>
      <c r="F39" s="372"/>
      <c r="G39" s="125"/>
      <c r="H39" s="124"/>
      <c r="I39" s="124"/>
      <c r="J39" s="124"/>
      <c r="K39" s="611">
        <f>SUM(K29:K38)</f>
        <v>0.9120874999999999</v>
      </c>
      <c r="L39" s="386"/>
      <c r="M39" s="387"/>
      <c r="N39" s="387"/>
      <c r="O39" s="387"/>
      <c r="P39" s="379">
        <f>SUM(P29:P38)</f>
        <v>-0.11126249999999999</v>
      </c>
      <c r="Q39" s="182"/>
    </row>
    <row r="40" spans="1:16" ht="13.5" thickTop="1">
      <c r="A40" s="64"/>
      <c r="B40" s="2"/>
      <c r="C40" s="112"/>
      <c r="D40" s="64"/>
      <c r="E40" s="112"/>
      <c r="F40" s="10"/>
      <c r="G40" s="10"/>
      <c r="H40" s="10"/>
      <c r="I40" s="10"/>
      <c r="J40" s="10"/>
      <c r="K40" s="11"/>
      <c r="L40" s="388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6"/>
      <c r="K42" s="18"/>
      <c r="L42" s="18"/>
      <c r="M42" s="18"/>
      <c r="N42" s="18"/>
      <c r="O42" s="18"/>
      <c r="P42" s="18"/>
    </row>
    <row r="43" spans="2:16" ht="21.75">
      <c r="B43" s="225" t="s">
        <v>339</v>
      </c>
      <c r="K43" s="390">
        <f>K21</f>
        <v>1.5815375</v>
      </c>
      <c r="L43" s="389"/>
      <c r="M43" s="389"/>
      <c r="N43" s="389"/>
      <c r="O43" s="389"/>
      <c r="P43" s="390">
        <f>P21</f>
        <v>0.9621375000000001</v>
      </c>
    </row>
    <row r="44" spans="2:16" ht="21.75">
      <c r="B44" s="225" t="s">
        <v>340</v>
      </c>
      <c r="K44" s="390">
        <f>K26</f>
        <v>-0.5912</v>
      </c>
      <c r="L44" s="389"/>
      <c r="M44" s="389"/>
      <c r="N44" s="389"/>
      <c r="O44" s="389"/>
      <c r="P44" s="390">
        <f>P26</f>
        <v>0.0098</v>
      </c>
    </row>
    <row r="45" spans="2:16" ht="21.75">
      <c r="B45" s="225" t="s">
        <v>341</v>
      </c>
      <c r="K45" s="390">
        <f>K39</f>
        <v>0.9120874999999999</v>
      </c>
      <c r="L45" s="389"/>
      <c r="M45" s="389"/>
      <c r="N45" s="389"/>
      <c r="O45" s="389"/>
      <c r="P45" s="605">
        <f>P39</f>
        <v>-0.11126249999999999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C1">
      <selection activeCell="C49" sqref="C4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243</v>
      </c>
    </row>
    <row r="2" spans="1:16" ht="20.25">
      <c r="A2" s="399" t="s">
        <v>244</v>
      </c>
      <c r="P2" s="347" t="str">
        <f>NDPL!Q1</f>
        <v>MAY-2014</v>
      </c>
    </row>
    <row r="3" spans="1:9" ht="18">
      <c r="A3" s="221" t="s">
        <v>358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405</v>
      </c>
      <c r="J4" s="19"/>
      <c r="K4" s="19"/>
      <c r="L4" s="19"/>
      <c r="M4" s="19"/>
      <c r="N4" s="56" t="s">
        <v>406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01/06/2014</v>
      </c>
      <c r="H5" s="39" t="str">
        <f>NDPL!H5</f>
        <v>INTIAL READING 01/05/2014</v>
      </c>
      <c r="I5" s="39" t="s">
        <v>4</v>
      </c>
      <c r="J5" s="39" t="s">
        <v>5</v>
      </c>
      <c r="K5" s="39" t="s">
        <v>6</v>
      </c>
      <c r="L5" s="41" t="str">
        <f>NDPL!G5</f>
        <v>FINAL READING 01/06/2014</v>
      </c>
      <c r="M5" s="39" t="str">
        <f>NDPL!H5</f>
        <v>INTIAL READING 01/05/2014</v>
      </c>
      <c r="N5" s="39" t="s">
        <v>4</v>
      </c>
      <c r="O5" s="39" t="s">
        <v>5</v>
      </c>
      <c r="P5" s="40" t="s">
        <v>6</v>
      </c>
      <c r="Q5" s="40" t="s">
        <v>316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38" t="s">
        <v>289</v>
      </c>
      <c r="C8" s="636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39" t="s">
        <v>290</v>
      </c>
      <c r="C9" s="640" t="s">
        <v>284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1">
        <v>1</v>
      </c>
      <c r="B10" s="635" t="s">
        <v>285</v>
      </c>
      <c r="C10" s="636">
        <v>4865001</v>
      </c>
      <c r="D10" s="698" t="s">
        <v>12</v>
      </c>
      <c r="E10" s="145" t="s">
        <v>362</v>
      </c>
      <c r="F10" s="637">
        <v>2000</v>
      </c>
      <c r="G10" s="628">
        <v>5939</v>
      </c>
      <c r="H10" s="767">
        <v>5717</v>
      </c>
      <c r="I10" s="629">
        <f>G10-H10</f>
        <v>222</v>
      </c>
      <c r="J10" s="629">
        <f>$F10*I10</f>
        <v>444000</v>
      </c>
      <c r="K10" s="629">
        <f>J10/1000000</f>
        <v>0.444</v>
      </c>
      <c r="L10" s="628">
        <v>663</v>
      </c>
      <c r="M10" s="767">
        <v>529</v>
      </c>
      <c r="N10" s="596">
        <f>L10-M10</f>
        <v>134</v>
      </c>
      <c r="O10" s="596">
        <f>$F10*N10</f>
        <v>268000</v>
      </c>
      <c r="P10" s="598">
        <f>O10/1000000</f>
        <v>0.268</v>
      </c>
      <c r="Q10" s="181"/>
    </row>
    <row r="11" spans="1:17" ht="20.25">
      <c r="A11" s="621">
        <v>2</v>
      </c>
      <c r="B11" s="635" t="s">
        <v>287</v>
      </c>
      <c r="C11" s="636">
        <v>4902498</v>
      </c>
      <c r="D11" s="698" t="s">
        <v>12</v>
      </c>
      <c r="E11" s="145" t="s">
        <v>362</v>
      </c>
      <c r="F11" s="637">
        <v>2000</v>
      </c>
      <c r="G11" s="628">
        <v>15121</v>
      </c>
      <c r="H11" s="629">
        <v>15056</v>
      </c>
      <c r="I11" s="629">
        <f>G11-H11</f>
        <v>65</v>
      </c>
      <c r="J11" s="629">
        <f>$F11*I11</f>
        <v>130000</v>
      </c>
      <c r="K11" s="629">
        <f>J11/1000000</f>
        <v>0.13</v>
      </c>
      <c r="L11" s="628">
        <v>2100</v>
      </c>
      <c r="M11" s="629">
        <v>2203</v>
      </c>
      <c r="N11" s="596">
        <f>L11-M11</f>
        <v>-103</v>
      </c>
      <c r="O11" s="596">
        <f>$F11*N11</f>
        <v>-206000</v>
      </c>
      <c r="P11" s="598">
        <f>O11/1000000</f>
        <v>-0.206</v>
      </c>
      <c r="Q11" s="181"/>
    </row>
    <row r="12" spans="1:17" ht="14.25">
      <c r="A12" s="115"/>
      <c r="B12" s="151"/>
      <c r="C12" s="133"/>
      <c r="D12" s="698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698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698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698"/>
      <c r="E15" s="152"/>
      <c r="F15" s="153"/>
      <c r="G15" s="159"/>
      <c r="H15" s="651" t="s">
        <v>325</v>
      </c>
      <c r="I15" s="630"/>
      <c r="J15" s="373"/>
      <c r="K15" s="631">
        <f>SUM(K10:K11)</f>
        <v>0.5740000000000001</v>
      </c>
      <c r="L15" s="219"/>
      <c r="M15" s="652" t="s">
        <v>325</v>
      </c>
      <c r="N15" s="632"/>
      <c r="O15" s="625"/>
      <c r="P15" s="633">
        <f>SUM(P10:P11)</f>
        <v>0.06200000000000003</v>
      </c>
      <c r="Q15" s="181"/>
    </row>
    <row r="16" spans="1:17" ht="18">
      <c r="A16" s="115"/>
      <c r="B16" s="394" t="s">
        <v>11</v>
      </c>
      <c r="C16" s="393"/>
      <c r="D16" s="698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291</v>
      </c>
      <c r="C17" s="185" t="s">
        <v>284</v>
      </c>
      <c r="D17" s="699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285</v>
      </c>
      <c r="C18" s="393">
        <v>4902505</v>
      </c>
      <c r="D18" s="698" t="s">
        <v>12</v>
      </c>
      <c r="E18" s="145" t="s">
        <v>362</v>
      </c>
      <c r="F18" s="641">
        <v>1000</v>
      </c>
      <c r="G18" s="628">
        <v>992459</v>
      </c>
      <c r="H18" s="629">
        <v>992711</v>
      </c>
      <c r="I18" s="629">
        <f>G18-H18</f>
        <v>-252</v>
      </c>
      <c r="J18" s="629">
        <f>$F18*I18</f>
        <v>-252000</v>
      </c>
      <c r="K18" s="629">
        <f>J18/1000000</f>
        <v>-0.252</v>
      </c>
      <c r="L18" s="628">
        <v>39519</v>
      </c>
      <c r="M18" s="629">
        <v>39534</v>
      </c>
      <c r="N18" s="596">
        <f>L18-M18</f>
        <v>-15</v>
      </c>
      <c r="O18" s="596">
        <f>$F18*N18</f>
        <v>-15000</v>
      </c>
      <c r="P18" s="598">
        <f>O18/1000000</f>
        <v>-0.015</v>
      </c>
      <c r="Q18" s="181"/>
    </row>
    <row r="19" spans="1:17" ht="20.25">
      <c r="A19" s="327">
        <v>4</v>
      </c>
      <c r="B19" s="392" t="s">
        <v>287</v>
      </c>
      <c r="C19" s="393">
        <v>5128424</v>
      </c>
      <c r="D19" s="698" t="s">
        <v>12</v>
      </c>
      <c r="E19" s="145" t="s">
        <v>362</v>
      </c>
      <c r="F19" s="641">
        <v>1000</v>
      </c>
      <c r="G19" s="725">
        <v>995124</v>
      </c>
      <c r="H19" s="726">
        <v>995848</v>
      </c>
      <c r="I19" s="726">
        <f>G19-H19</f>
        <v>-724</v>
      </c>
      <c r="J19" s="726">
        <f>$F19*I19</f>
        <v>-724000</v>
      </c>
      <c r="K19" s="726">
        <f>J19/1000000</f>
        <v>-0.724</v>
      </c>
      <c r="L19" s="725">
        <v>994021</v>
      </c>
      <c r="M19" s="726">
        <v>994031</v>
      </c>
      <c r="N19" s="727">
        <f>L19-M19</f>
        <v>-10</v>
      </c>
      <c r="O19" s="727">
        <f>$F19*N19</f>
        <v>-10000</v>
      </c>
      <c r="P19" s="728">
        <f>O19/1000000</f>
        <v>-0.01</v>
      </c>
      <c r="Q19" s="574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4" t="s">
        <v>325</v>
      </c>
      <c r="I21" s="653"/>
      <c r="J21" s="527"/>
      <c r="K21" s="634">
        <f>SUM(K18:K19)</f>
        <v>-0.976</v>
      </c>
      <c r="L21" s="23"/>
      <c r="M21" s="654" t="s">
        <v>325</v>
      </c>
      <c r="N21" s="634"/>
      <c r="O21" s="527"/>
      <c r="P21" s="634">
        <f>SUM(P18:P19)</f>
        <v>-0.025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2" t="s">
        <v>293</v>
      </c>
      <c r="B28" s="222"/>
      <c r="C28" s="222"/>
      <c r="D28" s="222"/>
      <c r="E28" s="222"/>
      <c r="F28" s="222"/>
      <c r="K28" s="161">
        <f>(K15+K21)</f>
        <v>-0.4019999999999999</v>
      </c>
      <c r="L28" s="162"/>
      <c r="M28" s="162"/>
      <c r="N28" s="162"/>
      <c r="O28" s="162"/>
      <c r="P28" s="161">
        <f>(P15+P21)</f>
        <v>0.037000000000000026</v>
      </c>
    </row>
    <row r="31" spans="1:2" ht="18">
      <c r="A31" s="642" t="s">
        <v>294</v>
      </c>
      <c r="B31" s="642" t="s">
        <v>295</v>
      </c>
    </row>
    <row r="32" spans="1:16" ht="18">
      <c r="A32" s="238"/>
      <c r="B32" s="238"/>
      <c r="H32" s="186" t="s">
        <v>296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297</v>
      </c>
      <c r="I33" s="222"/>
      <c r="J33" s="186"/>
      <c r="K33" s="334">
        <f>BRPL!K19</f>
        <v>0</v>
      </c>
      <c r="L33" s="334"/>
      <c r="M33" s="334"/>
      <c r="N33" s="334"/>
      <c r="O33" s="334"/>
      <c r="P33" s="334">
        <f>BRPL!P19</f>
        <v>0</v>
      </c>
    </row>
    <row r="34" spans="8:16" ht="18">
      <c r="H34" s="186" t="s">
        <v>298</v>
      </c>
      <c r="I34" s="222"/>
      <c r="J34" s="186"/>
      <c r="K34" s="222">
        <f>BYPL!K33</f>
        <v>-0.6567999999999999</v>
      </c>
      <c r="L34" s="222"/>
      <c r="M34" s="643"/>
      <c r="N34" s="222"/>
      <c r="O34" s="222"/>
      <c r="P34" s="222">
        <f>BYPL!P33</f>
        <v>-7.372</v>
      </c>
    </row>
    <row r="35" spans="8:16" ht="18">
      <c r="H35" s="186" t="s">
        <v>299</v>
      </c>
      <c r="I35" s="222"/>
      <c r="J35" s="186"/>
      <c r="K35" s="222">
        <f>NDMC!K33</f>
        <v>-0.020000000000000004</v>
      </c>
      <c r="L35" s="222"/>
      <c r="M35" s="222"/>
      <c r="N35" s="222"/>
      <c r="O35" s="222"/>
      <c r="P35" s="222">
        <f>NDMC!P33</f>
        <v>5.0314</v>
      </c>
    </row>
    <row r="36" spans="8:16" ht="18">
      <c r="H36" s="186" t="s">
        <v>300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4" t="s">
        <v>301</v>
      </c>
      <c r="I37" s="186"/>
      <c r="J37" s="186"/>
      <c r="K37" s="186">
        <f>SUM(K32:K36)</f>
        <v>-0.6768</v>
      </c>
      <c r="L37" s="222"/>
      <c r="M37" s="222"/>
      <c r="N37" s="222"/>
      <c r="O37" s="222"/>
      <c r="P37" s="186">
        <f>SUM(P32:P36)</f>
        <v>-2.3406000000000002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2" t="s">
        <v>326</v>
      </c>
      <c r="B39" s="135"/>
      <c r="C39" s="135"/>
      <c r="D39" s="135"/>
      <c r="E39" s="135"/>
      <c r="F39" s="135"/>
      <c r="G39" s="135"/>
      <c r="H39" s="186"/>
      <c r="I39" s="645"/>
      <c r="J39" s="186"/>
      <c r="K39" s="645">
        <f>K28+K37</f>
        <v>-1.0787999999999998</v>
      </c>
      <c r="L39" s="222"/>
      <c r="M39" s="222"/>
      <c r="N39" s="222"/>
      <c r="O39" s="222"/>
      <c r="P39" s="645">
        <f>P28+P37</f>
        <v>-2.3036000000000003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4" t="s">
        <v>302</v>
      </c>
      <c r="B41" s="186" t="s">
        <v>303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6" t="s">
        <v>304</v>
      </c>
      <c r="B43" s="647" t="s">
        <v>305</v>
      </c>
      <c r="C43" s="648" t="s">
        <v>306</v>
      </c>
      <c r="D43" s="647"/>
      <c r="E43" s="647"/>
      <c r="F43" s="647"/>
      <c r="G43" s="527">
        <v>29.5326</v>
      </c>
      <c r="H43" s="647" t="s">
        <v>307</v>
      </c>
      <c r="I43" s="647"/>
      <c r="J43" s="649"/>
      <c r="K43" s="647">
        <f>($K$39*G43)/100</f>
        <v>-0.3185976887999999</v>
      </c>
      <c r="L43" s="647"/>
      <c r="M43" s="647"/>
      <c r="N43" s="647"/>
      <c r="O43" s="647"/>
      <c r="P43" s="647">
        <f>($P$39*G43)/100</f>
        <v>-0.6803129736000001</v>
      </c>
    </row>
    <row r="44" spans="1:16" ht="18">
      <c r="A44" s="646" t="s">
        <v>308</v>
      </c>
      <c r="B44" s="647" t="s">
        <v>363</v>
      </c>
      <c r="C44" s="648" t="s">
        <v>306</v>
      </c>
      <c r="D44" s="647"/>
      <c r="E44" s="647"/>
      <c r="F44" s="647"/>
      <c r="G44" s="527">
        <v>41.2008</v>
      </c>
      <c r="H44" s="647" t="s">
        <v>307</v>
      </c>
      <c r="I44" s="647"/>
      <c r="J44" s="649"/>
      <c r="K44" s="647">
        <f>($K$39*G44)/100</f>
        <v>-0.4444742303999999</v>
      </c>
      <c r="L44" s="647"/>
      <c r="M44" s="647"/>
      <c r="N44" s="647"/>
      <c r="O44" s="647"/>
      <c r="P44" s="647">
        <f>($P$39*G44)/100</f>
        <v>-0.9491016288000002</v>
      </c>
    </row>
    <row r="45" spans="1:16" ht="18">
      <c r="A45" s="646" t="s">
        <v>309</v>
      </c>
      <c r="B45" s="647" t="s">
        <v>364</v>
      </c>
      <c r="C45" s="648" t="s">
        <v>306</v>
      </c>
      <c r="D45" s="647"/>
      <c r="E45" s="647"/>
      <c r="F45" s="647"/>
      <c r="G45" s="527">
        <v>23.548</v>
      </c>
      <c r="H45" s="647" t="s">
        <v>307</v>
      </c>
      <c r="I45" s="647"/>
      <c r="J45" s="649"/>
      <c r="K45" s="647">
        <f>($K$39*G45)/100</f>
        <v>-0.25403582399999997</v>
      </c>
      <c r="L45" s="647"/>
      <c r="M45" s="647"/>
      <c r="N45" s="647"/>
      <c r="O45" s="647"/>
      <c r="P45" s="647">
        <f>($P$39*G45)/100</f>
        <v>-0.5424517280000001</v>
      </c>
    </row>
    <row r="46" spans="1:16" ht="18">
      <c r="A46" s="646" t="s">
        <v>310</v>
      </c>
      <c r="B46" s="647" t="s">
        <v>365</v>
      </c>
      <c r="C46" s="648" t="s">
        <v>306</v>
      </c>
      <c r="D46" s="647"/>
      <c r="E46" s="647"/>
      <c r="F46" s="647"/>
      <c r="G46" s="527">
        <v>4.9422</v>
      </c>
      <c r="H46" s="647" t="s">
        <v>307</v>
      </c>
      <c r="I46" s="647"/>
      <c r="J46" s="649"/>
      <c r="K46" s="647">
        <f>($K$39*G46)/100</f>
        <v>-0.05331645359999999</v>
      </c>
      <c r="L46" s="647"/>
      <c r="M46" s="647"/>
      <c r="N46" s="647"/>
      <c r="O46" s="647"/>
      <c r="P46" s="647">
        <f>($P$39*G46)/100</f>
        <v>-0.11384851920000001</v>
      </c>
    </row>
    <row r="47" spans="1:16" ht="18">
      <c r="A47" s="646" t="s">
        <v>311</v>
      </c>
      <c r="B47" s="647" t="s">
        <v>366</v>
      </c>
      <c r="C47" s="648" t="s">
        <v>306</v>
      </c>
      <c r="D47" s="647"/>
      <c r="E47" s="647"/>
      <c r="F47" s="647"/>
      <c r="G47" s="527">
        <v>0.7764</v>
      </c>
      <c r="H47" s="647" t="s">
        <v>307</v>
      </c>
      <c r="I47" s="647"/>
      <c r="J47" s="649"/>
      <c r="K47" s="647">
        <f>($K$39*G47)/100</f>
        <v>-0.008375803199999999</v>
      </c>
      <c r="L47" s="647"/>
      <c r="M47" s="647"/>
      <c r="N47" s="647"/>
      <c r="O47" s="647"/>
      <c r="P47" s="647">
        <f>($P$39*G47)/100</f>
        <v>-0.017885150400000004</v>
      </c>
    </row>
    <row r="48" spans="6:10" ht="12.75">
      <c r="F48" s="165"/>
      <c r="J48" s="166"/>
    </row>
    <row r="49" spans="1:10" ht="15">
      <c r="A49" s="650" t="s">
        <v>419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C30" sqref="C3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5" t="s">
        <v>361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0" t="s">
        <v>391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415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327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3" t="s">
        <v>346</v>
      </c>
      <c r="J11" s="305"/>
      <c r="K11" s="305"/>
      <c r="L11" s="305"/>
      <c r="M11" s="305"/>
      <c r="N11" s="543" t="s">
        <v>347</v>
      </c>
      <c r="O11" s="305"/>
      <c r="P11" s="305"/>
      <c r="Q11" s="504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09">
        <v>1</v>
      </c>
      <c r="B13" s="510" t="s">
        <v>328</v>
      </c>
      <c r="C13" s="511"/>
      <c r="D13" s="511"/>
      <c r="E13" s="508"/>
      <c r="F13" s="508"/>
      <c r="G13" s="257"/>
      <c r="H13" s="505"/>
      <c r="I13" s="506">
        <f>NDPL!K163</f>
        <v>-1.2998545354666668</v>
      </c>
      <c r="J13" s="303"/>
      <c r="K13" s="303"/>
      <c r="L13" s="303"/>
      <c r="M13" s="505" t="s">
        <v>360</v>
      </c>
      <c r="N13" s="506">
        <f>NDPL!P163</f>
        <v>3.9624298730666694</v>
      </c>
      <c r="O13" s="303"/>
      <c r="P13" s="303"/>
      <c r="Q13" s="321"/>
      <c r="R13" s="19"/>
    </row>
    <row r="14" spans="1:18" ht="26.25">
      <c r="A14" s="509"/>
      <c r="B14" s="510"/>
      <c r="C14" s="511"/>
      <c r="D14" s="511"/>
      <c r="E14" s="508"/>
      <c r="F14" s="508"/>
      <c r="G14" s="257"/>
      <c r="H14" s="505"/>
      <c r="I14" s="506"/>
      <c r="J14" s="303"/>
      <c r="K14" s="303"/>
      <c r="L14" s="303"/>
      <c r="M14" s="505"/>
      <c r="N14" s="506"/>
      <c r="O14" s="303"/>
      <c r="P14" s="303"/>
      <c r="Q14" s="321"/>
      <c r="R14" s="19"/>
    </row>
    <row r="15" spans="1:18" ht="26.25">
      <c r="A15" s="509"/>
      <c r="B15" s="510"/>
      <c r="C15" s="511"/>
      <c r="D15" s="511"/>
      <c r="E15" s="508"/>
      <c r="F15" s="508"/>
      <c r="G15" s="252"/>
      <c r="H15" s="505"/>
      <c r="I15" s="506"/>
      <c r="J15" s="303"/>
      <c r="K15" s="303"/>
      <c r="L15" s="303"/>
      <c r="M15" s="505"/>
      <c r="N15" s="506"/>
      <c r="O15" s="303"/>
      <c r="P15" s="303"/>
      <c r="Q15" s="321"/>
      <c r="R15" s="19"/>
    </row>
    <row r="16" spans="1:18" ht="26.25">
      <c r="A16" s="509">
        <v>2</v>
      </c>
      <c r="B16" s="510" t="s">
        <v>329</v>
      </c>
      <c r="C16" s="511"/>
      <c r="D16" s="511"/>
      <c r="E16" s="508"/>
      <c r="F16" s="508"/>
      <c r="G16" s="257"/>
      <c r="H16" s="505"/>
      <c r="I16" s="506">
        <f>BRPL!K180</f>
        <v>-0.8198601743999997</v>
      </c>
      <c r="J16" s="303"/>
      <c r="K16" s="303"/>
      <c r="L16" s="303"/>
      <c r="M16" s="505" t="s">
        <v>360</v>
      </c>
      <c r="N16" s="506">
        <f>BRPL!P180</f>
        <v>12.995822588533331</v>
      </c>
      <c r="O16" s="303"/>
      <c r="P16" s="303"/>
      <c r="Q16" s="321"/>
      <c r="R16" s="19"/>
    </row>
    <row r="17" spans="1:18" ht="26.25">
      <c r="A17" s="509"/>
      <c r="B17" s="510"/>
      <c r="C17" s="511"/>
      <c r="D17" s="511"/>
      <c r="E17" s="508"/>
      <c r="F17" s="508"/>
      <c r="G17" s="257"/>
      <c r="H17" s="505"/>
      <c r="I17" s="506"/>
      <c r="J17" s="303"/>
      <c r="K17" s="303"/>
      <c r="L17" s="303"/>
      <c r="M17" s="505"/>
      <c r="N17" s="506"/>
      <c r="O17" s="303"/>
      <c r="P17" s="303"/>
      <c r="Q17" s="321"/>
      <c r="R17" s="19"/>
    </row>
    <row r="18" spans="1:18" ht="26.25">
      <c r="A18" s="509"/>
      <c r="B18" s="510"/>
      <c r="C18" s="511"/>
      <c r="D18" s="511"/>
      <c r="E18" s="508"/>
      <c r="F18" s="508"/>
      <c r="G18" s="252"/>
      <c r="H18" s="505"/>
      <c r="I18" s="506"/>
      <c r="J18" s="303"/>
      <c r="K18" s="303"/>
      <c r="L18" s="303"/>
      <c r="M18" s="505"/>
      <c r="N18" s="506"/>
      <c r="O18" s="303"/>
      <c r="P18" s="303"/>
      <c r="Q18" s="321"/>
      <c r="R18" s="19"/>
    </row>
    <row r="19" spans="1:18" ht="26.25">
      <c r="A19" s="509">
        <v>3</v>
      </c>
      <c r="B19" s="510" t="s">
        <v>330</v>
      </c>
      <c r="C19" s="511"/>
      <c r="D19" s="511"/>
      <c r="E19" s="508"/>
      <c r="F19" s="508"/>
      <c r="G19" s="257"/>
      <c r="H19" s="505"/>
      <c r="I19" s="506">
        <f>BYPL!K165</f>
        <v>-1.4050692273333334</v>
      </c>
      <c r="J19" s="303"/>
      <c r="K19" s="303"/>
      <c r="L19" s="303"/>
      <c r="M19" s="505" t="s">
        <v>360</v>
      </c>
      <c r="N19" s="506">
        <f>BYPL!P165</f>
        <v>8.982281015333335</v>
      </c>
      <c r="O19" s="303"/>
      <c r="P19" s="303"/>
      <c r="Q19" s="321"/>
      <c r="R19" s="19"/>
    </row>
    <row r="20" spans="1:18" ht="26.25">
      <c r="A20" s="509"/>
      <c r="B20" s="510"/>
      <c r="C20" s="511"/>
      <c r="D20" s="511"/>
      <c r="E20" s="508"/>
      <c r="F20" s="508"/>
      <c r="G20" s="257"/>
      <c r="H20" s="505"/>
      <c r="I20" s="506"/>
      <c r="J20" s="303"/>
      <c r="K20" s="303"/>
      <c r="L20" s="303"/>
      <c r="M20" s="505"/>
      <c r="N20" s="506"/>
      <c r="O20" s="303"/>
      <c r="P20" s="303"/>
      <c r="Q20" s="321"/>
      <c r="R20" s="19"/>
    </row>
    <row r="21" spans="1:18" ht="26.25">
      <c r="A21" s="509"/>
      <c r="B21" s="512"/>
      <c r="C21" s="512"/>
      <c r="D21" s="512"/>
      <c r="E21" s="344"/>
      <c r="F21" s="344"/>
      <c r="G21" s="131"/>
      <c r="H21" s="505"/>
      <c r="I21" s="506"/>
      <c r="J21" s="303"/>
      <c r="K21" s="303"/>
      <c r="L21" s="303"/>
      <c r="M21" s="505"/>
      <c r="N21" s="506"/>
      <c r="O21" s="303"/>
      <c r="P21" s="303"/>
      <c r="Q21" s="321"/>
      <c r="R21" s="19"/>
    </row>
    <row r="22" spans="1:18" ht="26.25">
      <c r="A22" s="509">
        <v>4</v>
      </c>
      <c r="B22" s="510" t="s">
        <v>331</v>
      </c>
      <c r="C22" s="512"/>
      <c r="D22" s="512"/>
      <c r="E22" s="344"/>
      <c r="F22" s="344"/>
      <c r="G22" s="257"/>
      <c r="H22" s="505" t="s">
        <v>360</v>
      </c>
      <c r="I22" s="506">
        <f>NDMC!K84</f>
        <v>1.9997085464</v>
      </c>
      <c r="J22" s="303"/>
      <c r="K22" s="303"/>
      <c r="L22" s="303"/>
      <c r="M22" s="505" t="s">
        <v>360</v>
      </c>
      <c r="N22" s="506">
        <f>NDMC!P84</f>
        <v>8.936218147466665</v>
      </c>
      <c r="O22" s="303"/>
      <c r="P22" s="303"/>
      <c r="Q22" s="321"/>
      <c r="R22" s="19"/>
    </row>
    <row r="23" spans="1:18" ht="26.25">
      <c r="A23" s="509"/>
      <c r="B23" s="510"/>
      <c r="C23" s="512"/>
      <c r="D23" s="512"/>
      <c r="E23" s="344"/>
      <c r="F23" s="344"/>
      <c r="G23" s="257"/>
      <c r="H23" s="505"/>
      <c r="I23" s="506"/>
      <c r="J23" s="303"/>
      <c r="K23" s="303"/>
      <c r="L23" s="303"/>
      <c r="M23" s="505"/>
      <c r="N23" s="506"/>
      <c r="O23" s="303"/>
      <c r="P23" s="303"/>
      <c r="Q23" s="321"/>
      <c r="R23" s="19"/>
    </row>
    <row r="24" spans="1:18" ht="26.25">
      <c r="A24" s="509"/>
      <c r="B24" s="512"/>
      <c r="C24" s="512"/>
      <c r="D24" s="512"/>
      <c r="E24" s="344"/>
      <c r="F24" s="344"/>
      <c r="G24" s="131"/>
      <c r="H24" s="505"/>
      <c r="I24" s="506"/>
      <c r="J24" s="303"/>
      <c r="K24" s="303"/>
      <c r="L24" s="303"/>
      <c r="M24" s="505"/>
      <c r="N24" s="506"/>
      <c r="O24" s="303"/>
      <c r="P24" s="303"/>
      <c r="Q24" s="321"/>
      <c r="R24" s="19"/>
    </row>
    <row r="25" spans="1:18" ht="26.25">
      <c r="A25" s="509">
        <v>5</v>
      </c>
      <c r="B25" s="510" t="s">
        <v>332</v>
      </c>
      <c r="C25" s="512"/>
      <c r="D25" s="512"/>
      <c r="E25" s="344"/>
      <c r="F25" s="344"/>
      <c r="G25" s="257"/>
      <c r="H25" s="505" t="s">
        <v>360</v>
      </c>
      <c r="I25" s="506">
        <f>MES!K59</f>
        <v>0.06692419679999999</v>
      </c>
      <c r="J25" s="303"/>
      <c r="K25" s="303"/>
      <c r="L25" s="303"/>
      <c r="M25" s="505" t="s">
        <v>360</v>
      </c>
      <c r="N25" s="506">
        <f>MES!P59</f>
        <v>2.0122148496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7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2" t="s">
        <v>333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359</v>
      </c>
      <c r="B33" s="19"/>
      <c r="C33" s="19"/>
      <c r="D33" s="19"/>
      <c r="E33" s="501"/>
      <c r="F33" s="501"/>
      <c r="G33" s="19"/>
      <c r="H33" s="19"/>
      <c r="I33" s="19"/>
    </row>
    <row r="34" spans="1:9" ht="15">
      <c r="A34" s="284"/>
      <c r="B34" s="284"/>
      <c r="C34" s="284"/>
      <c r="D34" s="284"/>
      <c r="E34" s="501"/>
      <c r="F34" s="501"/>
      <c r="G34" s="19"/>
      <c r="H34" s="19"/>
      <c r="I34" s="19"/>
    </row>
    <row r="35" spans="1:9" s="501" customFormat="1" ht="15" customHeight="1">
      <c r="A35" s="514" t="s">
        <v>367</v>
      </c>
      <c r="E35"/>
      <c r="F35"/>
      <c r="G35" s="284"/>
      <c r="H35" s="284"/>
      <c r="I35" s="284"/>
    </row>
    <row r="36" spans="1:9" s="501" customFormat="1" ht="15" customHeight="1">
      <c r="A36" s="514"/>
      <c r="E36"/>
      <c r="F36"/>
      <c r="H36" s="284"/>
      <c r="I36" s="284"/>
    </row>
    <row r="37" spans="1:9" s="501" customFormat="1" ht="15" customHeight="1">
      <c r="A37" s="514" t="s">
        <v>368</v>
      </c>
      <c r="E37"/>
      <c r="F37"/>
      <c r="I37" s="284"/>
    </row>
    <row r="38" spans="1:9" s="501" customFormat="1" ht="15" customHeight="1">
      <c r="A38" s="513"/>
      <c r="E38"/>
      <c r="F38"/>
      <c r="I38" s="284"/>
    </row>
    <row r="39" spans="1:9" s="501" customFormat="1" ht="15" customHeight="1">
      <c r="A39" s="514"/>
      <c r="E39"/>
      <c r="F39"/>
      <c r="I39" s="284"/>
    </row>
    <row r="40" spans="1:6" s="501" customFormat="1" ht="15" customHeight="1">
      <c r="A40" s="514"/>
      <c r="B40" s="50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E1">
      <selection activeCell="I17" sqref="I1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9.00390625" style="0" customWidth="1"/>
  </cols>
  <sheetData>
    <row r="1" spans="1:16" ht="24" thickBot="1">
      <c r="A1" s="3"/>
      <c r="G1" s="19"/>
      <c r="H1" s="19"/>
      <c r="I1" s="56" t="s">
        <v>405</v>
      </c>
      <c r="J1" s="19"/>
      <c r="K1" s="19"/>
      <c r="L1" s="19"/>
      <c r="M1" s="19"/>
      <c r="N1" s="56" t="s">
        <v>406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01/06/2014</v>
      </c>
      <c r="H2" s="39" t="str">
        <f>NDPL!H5</f>
        <v>INTIAL READING 01/05/2014</v>
      </c>
      <c r="I2" s="39" t="s">
        <v>4</v>
      </c>
      <c r="J2" s="39" t="s">
        <v>5</v>
      </c>
      <c r="K2" s="39" t="s">
        <v>6</v>
      </c>
      <c r="L2" s="41" t="str">
        <f>NDPL!G5</f>
        <v>FINAL READING 01/06/2014</v>
      </c>
      <c r="M2" s="39" t="str">
        <f>NDPL!H5</f>
        <v>INTIAL READING 01/05/2014</v>
      </c>
      <c r="N2" s="39" t="s">
        <v>4</v>
      </c>
      <c r="O2" s="39" t="s">
        <v>5</v>
      </c>
      <c r="P2" s="40" t="s">
        <v>6</v>
      </c>
      <c r="Q2" s="683"/>
    </row>
    <row r="3" ht="14.25" thickBot="1" thickTop="1"/>
    <row r="4" spans="1:17" ht="13.5" thickTop="1">
      <c r="A4" s="24"/>
      <c r="B4" s="309" t="s">
        <v>348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352</v>
      </c>
      <c r="C5" s="156" t="s">
        <v>284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s="733" customFormat="1" ht="15">
      <c r="A6" s="714">
        <v>1</v>
      </c>
      <c r="B6" s="128" t="s">
        <v>349</v>
      </c>
      <c r="C6" s="715">
        <v>4902492</v>
      </c>
      <c r="D6" s="152" t="s">
        <v>12</v>
      </c>
      <c r="E6" s="152" t="s">
        <v>286</v>
      </c>
      <c r="F6" s="716">
        <v>1500</v>
      </c>
      <c r="G6" s="445">
        <v>953238</v>
      </c>
      <c r="H6" s="351">
        <v>953238</v>
      </c>
      <c r="I6" s="531">
        <f>G6-H6</f>
        <v>0</v>
      </c>
      <c r="J6" s="531">
        <f>$F6*I6</f>
        <v>0</v>
      </c>
      <c r="K6" s="778">
        <f>J6/1000000</f>
        <v>0</v>
      </c>
      <c r="L6" s="445">
        <v>981015</v>
      </c>
      <c r="M6" s="351">
        <v>981015</v>
      </c>
      <c r="N6" s="531">
        <f>L6-M6</f>
        <v>0</v>
      </c>
      <c r="O6" s="531">
        <f>$F6*N6</f>
        <v>0</v>
      </c>
      <c r="P6" s="778">
        <f>O6/1000000</f>
        <v>0</v>
      </c>
      <c r="Q6" s="743"/>
    </row>
    <row r="7" spans="1:17" ht="15">
      <c r="A7" s="714">
        <v>2</v>
      </c>
      <c r="B7" s="128" t="s">
        <v>350</v>
      </c>
      <c r="C7" s="715">
        <v>5128477</v>
      </c>
      <c r="D7" s="152" t="s">
        <v>12</v>
      </c>
      <c r="E7" s="152" t="s">
        <v>286</v>
      </c>
      <c r="F7" s="716">
        <v>1500</v>
      </c>
      <c r="G7" s="442">
        <v>995294</v>
      </c>
      <c r="H7" s="443">
        <v>995593</v>
      </c>
      <c r="I7" s="79">
        <f>G7-H7</f>
        <v>-299</v>
      </c>
      <c r="J7" s="79">
        <f>$F7*I7</f>
        <v>-448500</v>
      </c>
      <c r="K7" s="81">
        <f>J7/1000000</f>
        <v>-0.4485</v>
      </c>
      <c r="L7" s="442">
        <v>995975</v>
      </c>
      <c r="M7" s="443">
        <v>995975</v>
      </c>
      <c r="N7" s="79">
        <f>L7-M7</f>
        <v>0</v>
      </c>
      <c r="O7" s="79">
        <f>$F7*N7</f>
        <v>0</v>
      </c>
      <c r="P7" s="81">
        <f>O7/1000000</f>
        <v>0</v>
      </c>
      <c r="Q7" s="181"/>
    </row>
    <row r="8" spans="1:17" ht="15">
      <c r="A8" s="100">
        <v>3</v>
      </c>
      <c r="B8" s="128" t="s">
        <v>351</v>
      </c>
      <c r="C8" s="21">
        <v>4902494</v>
      </c>
      <c r="D8" s="152" t="s">
        <v>12</v>
      </c>
      <c r="E8" s="152" t="s">
        <v>286</v>
      </c>
      <c r="F8" s="28">
        <v>1500</v>
      </c>
      <c r="G8" s="442">
        <v>904014</v>
      </c>
      <c r="H8" s="516">
        <v>904461</v>
      </c>
      <c r="I8" s="79">
        <f>G8-H8</f>
        <v>-447</v>
      </c>
      <c r="J8" s="79">
        <f>$F8*I8</f>
        <v>-670500</v>
      </c>
      <c r="K8" s="81">
        <f>J8/1000000</f>
        <v>-0.6705</v>
      </c>
      <c r="L8" s="442">
        <v>966238</v>
      </c>
      <c r="M8" s="516">
        <v>966279</v>
      </c>
      <c r="N8" s="79">
        <f>L8-M8</f>
        <v>-41</v>
      </c>
      <c r="O8" s="79">
        <f>$F8*N8</f>
        <v>-61500</v>
      </c>
      <c r="P8" s="81">
        <f>O8/1000000</f>
        <v>-0.0615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325</v>
      </c>
      <c r="J12" s="19"/>
      <c r="K12" s="239">
        <f>SUM(K6:K8)</f>
        <v>-1.119</v>
      </c>
      <c r="L12" s="100"/>
      <c r="M12" s="21"/>
      <c r="N12" s="240" t="s">
        <v>325</v>
      </c>
      <c r="O12" s="19"/>
      <c r="P12" s="239">
        <f>SUM(P6:P8)</f>
        <v>-0.0615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156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283</v>
      </c>
      <c r="C16" s="139" t="s">
        <v>284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s="733" customFormat="1" ht="15">
      <c r="A17" s="142">
        <v>1</v>
      </c>
      <c r="B17" s="143" t="s">
        <v>285</v>
      </c>
      <c r="C17" s="144">
        <v>4902509</v>
      </c>
      <c r="D17" s="145" t="s">
        <v>12</v>
      </c>
      <c r="E17" s="145" t="s">
        <v>286</v>
      </c>
      <c r="F17" s="146">
        <v>5000</v>
      </c>
      <c r="G17" s="445">
        <v>997874</v>
      </c>
      <c r="H17" s="446">
        <v>997875</v>
      </c>
      <c r="I17" s="531">
        <f>G17-H17</f>
        <v>-1</v>
      </c>
      <c r="J17" s="531">
        <f>$F17*I17</f>
        <v>-5000</v>
      </c>
      <c r="K17" s="778">
        <f>J17/1000000</f>
        <v>-0.005</v>
      </c>
      <c r="L17" s="445">
        <v>30857</v>
      </c>
      <c r="M17" s="446">
        <v>30899</v>
      </c>
      <c r="N17" s="531">
        <f>L17-M17</f>
        <v>-42</v>
      </c>
      <c r="O17" s="531">
        <f>$F17*N17</f>
        <v>-210000</v>
      </c>
      <c r="P17" s="778">
        <f>O17/1000000</f>
        <v>-0.21</v>
      </c>
      <c r="Q17" s="743"/>
    </row>
    <row r="18" spans="1:17" s="733" customFormat="1" ht="15">
      <c r="A18" s="142">
        <v>2</v>
      </c>
      <c r="B18" s="143" t="s">
        <v>287</v>
      </c>
      <c r="C18" s="144">
        <v>4902510</v>
      </c>
      <c r="D18" s="145" t="s">
        <v>12</v>
      </c>
      <c r="E18" s="145" t="s">
        <v>286</v>
      </c>
      <c r="F18" s="146">
        <v>1000</v>
      </c>
      <c r="G18" s="445">
        <v>999725</v>
      </c>
      <c r="H18" s="446">
        <v>999702</v>
      </c>
      <c r="I18" s="531">
        <f>G18-H18</f>
        <v>23</v>
      </c>
      <c r="J18" s="531">
        <f>$F18*I18</f>
        <v>23000</v>
      </c>
      <c r="K18" s="778">
        <f>J18/1000000</f>
        <v>0.023</v>
      </c>
      <c r="L18" s="445">
        <v>2761</v>
      </c>
      <c r="M18" s="446">
        <v>2858</v>
      </c>
      <c r="N18" s="531">
        <f>L18-M18</f>
        <v>-97</v>
      </c>
      <c r="O18" s="531">
        <f>$F18*N18</f>
        <v>-97000</v>
      </c>
      <c r="P18" s="778">
        <f>O18/1000000</f>
        <v>-0.097</v>
      </c>
      <c r="Q18" s="743"/>
    </row>
    <row r="19" spans="1:17" ht="15">
      <c r="A19" s="142">
        <v>3</v>
      </c>
      <c r="B19" s="143" t="s">
        <v>288</v>
      </c>
      <c r="C19" s="144">
        <v>4864947</v>
      </c>
      <c r="D19" s="145" t="s">
        <v>12</v>
      </c>
      <c r="E19" s="145" t="s">
        <v>286</v>
      </c>
      <c r="F19" s="146">
        <v>1000</v>
      </c>
      <c r="G19" s="442">
        <v>974628</v>
      </c>
      <c r="H19" s="443">
        <v>974722</v>
      </c>
      <c r="I19" s="79">
        <f>G19-H19</f>
        <v>-94</v>
      </c>
      <c r="J19" s="79">
        <f>$F19*I19</f>
        <v>-94000</v>
      </c>
      <c r="K19" s="81">
        <f>J19/1000000</f>
        <v>-0.094</v>
      </c>
      <c r="L19" s="442">
        <v>989911</v>
      </c>
      <c r="M19" s="443">
        <v>990094</v>
      </c>
      <c r="N19" s="79">
        <f>L19-M19</f>
        <v>-183</v>
      </c>
      <c r="O19" s="79">
        <f>$F19*N19</f>
        <v>-183000</v>
      </c>
      <c r="P19" s="81">
        <f>O19/1000000</f>
        <v>-0.183</v>
      </c>
      <c r="Q19" s="692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325</v>
      </c>
      <c r="J23" s="19"/>
      <c r="K23" s="239">
        <f>SUM(K17:K19)</f>
        <v>-0.076</v>
      </c>
      <c r="L23" s="23"/>
      <c r="M23" s="19"/>
      <c r="N23" s="240" t="s">
        <v>325</v>
      </c>
      <c r="O23" s="19"/>
      <c r="P23" s="239">
        <f>SUM(P17:P19)</f>
        <v>-0.49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METERING</dc:creator>
  <cp:keywords/>
  <dc:description/>
  <cp:lastModifiedBy>NEELAM BHARTI</cp:lastModifiedBy>
  <cp:lastPrinted>2014-06-24T09:08:52Z</cp:lastPrinted>
  <dcterms:created xsi:type="dcterms:W3CDTF">1996-10-14T23:33:28Z</dcterms:created>
  <dcterms:modified xsi:type="dcterms:W3CDTF">2014-06-26T07:14:11Z</dcterms:modified>
  <cp:category/>
  <cp:version/>
  <cp:contentType/>
  <cp:contentStatus/>
</cp:coreProperties>
</file>